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9935" windowHeight="8010" tabRatio="887"/>
  </bookViews>
  <sheets>
    <sheet name="СЕНТЯБ 21" sheetId="26" r:id="rId1"/>
    <sheet name="Февраль 1" sheetId="25" r:id="rId2"/>
    <sheet name="Февраль" sheetId="24" r:id="rId3"/>
    <sheet name="Январь пропуски" sheetId="23" r:id="rId4"/>
    <sheet name="Январь 2021г." sheetId="22" r:id="rId5"/>
    <sheet name="Сентябрь" sheetId="12" r:id="rId6"/>
    <sheet name="Пропуски за Сентябрь" sheetId="16" r:id="rId7"/>
    <sheet name="Октябрь" sheetId="15" r:id="rId8"/>
    <sheet name="Пропуски за Октябрь" sheetId="17" r:id="rId9"/>
    <sheet name="Ноябрь" sheetId="18" r:id="rId10"/>
    <sheet name="Пропуски за Ноябрь" sheetId="19" r:id="rId11"/>
    <sheet name="Декабрь" sheetId="20" r:id="rId12"/>
    <sheet name="Пропуски за Декабрь" sheetId="21" r:id="rId13"/>
  </sheets>
  <calcPr calcId="125725"/>
</workbook>
</file>

<file path=xl/calcChain.xml><?xml version="1.0" encoding="utf-8"?>
<calcChain xmlns="http://schemas.openxmlformats.org/spreadsheetml/2006/main">
  <c r="F174" i="26"/>
  <c r="H254"/>
  <c r="H255"/>
  <c r="H256"/>
  <c r="H257"/>
  <c r="H140"/>
  <c r="H139"/>
  <c r="H138"/>
  <c r="H137"/>
  <c r="F6"/>
  <c r="J6" s="1"/>
  <c r="I6" s="1"/>
  <c r="H6"/>
  <c r="F290"/>
  <c r="F269"/>
  <c r="F240"/>
  <c r="F214"/>
  <c r="F185"/>
  <c r="F162"/>
  <c r="F134"/>
  <c r="F109"/>
  <c r="F80"/>
  <c r="F58"/>
  <c r="F3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H310"/>
  <c r="H309"/>
  <c r="H307"/>
  <c r="H306"/>
  <c r="H305"/>
  <c r="H304"/>
  <c r="H303"/>
  <c r="H302"/>
  <c r="H301"/>
  <c r="H298"/>
  <c r="H297"/>
  <c r="H296"/>
  <c r="H295"/>
  <c r="H294"/>
  <c r="H293"/>
  <c r="H292"/>
  <c r="H291"/>
  <c r="H290"/>
  <c r="B290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J289"/>
  <c r="I289" s="1"/>
  <c r="H289"/>
  <c r="H285"/>
  <c r="H283"/>
  <c r="H282"/>
  <c r="H281"/>
  <c r="H280"/>
  <c r="H279"/>
  <c r="H277"/>
  <c r="H276"/>
  <c r="H275"/>
  <c r="H273"/>
  <c r="H272"/>
  <c r="H271"/>
  <c r="H270"/>
  <c r="H269"/>
  <c r="B269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J268"/>
  <c r="H268"/>
  <c r="H263"/>
  <c r="H262"/>
  <c r="H261"/>
  <c r="H260"/>
  <c r="H259"/>
  <c r="H258"/>
  <c r="H251"/>
  <c r="H250"/>
  <c r="H249"/>
  <c r="H248"/>
  <c r="H247"/>
  <c r="H246"/>
  <c r="H245"/>
  <c r="H244"/>
  <c r="H243"/>
  <c r="H242"/>
  <c r="H241"/>
  <c r="H240"/>
  <c r="B240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J239"/>
  <c r="I239" s="1"/>
  <c r="H239"/>
  <c r="H234"/>
  <c r="H232"/>
  <c r="H231"/>
  <c r="H230"/>
  <c r="H229"/>
  <c r="H228"/>
  <c r="H227"/>
  <c r="H226"/>
  <c r="H225"/>
  <c r="H223"/>
  <c r="H222"/>
  <c r="H221"/>
  <c r="H220"/>
  <c r="H219"/>
  <c r="H218"/>
  <c r="H216"/>
  <c r="H215"/>
  <c r="H214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J213"/>
  <c r="I213" s="1"/>
  <c r="H213"/>
  <c r="H205"/>
  <c r="H204"/>
  <c r="H202"/>
  <c r="H201"/>
  <c r="H200"/>
  <c r="H199"/>
  <c r="H198"/>
  <c r="H197"/>
  <c r="H196"/>
  <c r="H193"/>
  <c r="H192"/>
  <c r="H191"/>
  <c r="H190"/>
  <c r="H189"/>
  <c r="H188"/>
  <c r="H187"/>
  <c r="H186"/>
  <c r="H185"/>
  <c r="B185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J184"/>
  <c r="I184" s="1"/>
  <c r="H184"/>
  <c r="H178"/>
  <c r="H177"/>
  <c r="H176"/>
  <c r="H175"/>
  <c r="H174"/>
  <c r="H171"/>
  <c r="H170"/>
  <c r="H169"/>
  <c r="H168"/>
  <c r="H167"/>
  <c r="H166"/>
  <c r="H165"/>
  <c r="H164"/>
  <c r="H163"/>
  <c r="H162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J161"/>
  <c r="I161" s="1"/>
  <c r="H161"/>
  <c r="H155"/>
  <c r="H153"/>
  <c r="H152"/>
  <c r="H151"/>
  <c r="H150"/>
  <c r="H149"/>
  <c r="H148"/>
  <c r="H147"/>
  <c r="H146"/>
  <c r="H145"/>
  <c r="H144"/>
  <c r="H141"/>
  <c r="H136"/>
  <c r="H135"/>
  <c r="H134"/>
  <c r="B134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J133"/>
  <c r="H133"/>
  <c r="H128"/>
  <c r="H126"/>
  <c r="H125"/>
  <c r="H124"/>
  <c r="H123"/>
  <c r="H122"/>
  <c r="H121"/>
  <c r="H120"/>
  <c r="H119"/>
  <c r="H117"/>
  <c r="H116"/>
  <c r="H115"/>
  <c r="H114"/>
  <c r="H113"/>
  <c r="H112"/>
  <c r="H110"/>
  <c r="H109"/>
  <c r="B109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J108"/>
  <c r="I108" s="1"/>
  <c r="H108"/>
  <c r="H94"/>
  <c r="H93"/>
  <c r="H92"/>
  <c r="H91"/>
  <c r="H90"/>
  <c r="H87"/>
  <c r="H86"/>
  <c r="H85"/>
  <c r="H84"/>
  <c r="H83"/>
  <c r="H82"/>
  <c r="H81"/>
  <c r="H80"/>
  <c r="B80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J79"/>
  <c r="I79" s="1"/>
  <c r="H79"/>
  <c r="H74"/>
  <c r="H72"/>
  <c r="H71"/>
  <c r="H70"/>
  <c r="H69"/>
  <c r="H68"/>
  <c r="H66"/>
  <c r="H65"/>
  <c r="H64"/>
  <c r="H62"/>
  <c r="H61"/>
  <c r="H60"/>
  <c r="H59"/>
  <c r="H58"/>
  <c r="B58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J57"/>
  <c r="I57" s="1"/>
  <c r="H57"/>
  <c r="H50"/>
  <c r="H49"/>
  <c r="H47"/>
  <c r="H46"/>
  <c r="H45"/>
  <c r="H44"/>
  <c r="H43"/>
  <c r="H42"/>
  <c r="H41"/>
  <c r="H40"/>
  <c r="H39"/>
  <c r="H36"/>
  <c r="H35"/>
  <c r="H34"/>
  <c r="H33"/>
  <c r="H32"/>
  <c r="H31"/>
  <c r="B3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J30"/>
  <c r="H30"/>
  <c r="H26"/>
  <c r="H24"/>
  <c r="H23"/>
  <c r="H22"/>
  <c r="H21"/>
  <c r="H20"/>
  <c r="H19"/>
  <c r="H18"/>
  <c r="H15"/>
  <c r="H14"/>
  <c r="H13"/>
  <c r="H12"/>
  <c r="H11"/>
  <c r="H10"/>
  <c r="H9"/>
  <c r="H8"/>
  <c r="H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F107" i="25"/>
  <c r="F108" s="1"/>
  <c r="F74"/>
  <c r="J74" s="1"/>
  <c r="I74" s="1"/>
  <c r="F55"/>
  <c r="J55" s="1"/>
  <c r="F6"/>
  <c r="F7" s="1"/>
  <c r="H303"/>
  <c r="H302"/>
  <c r="H300"/>
  <c r="H299"/>
  <c r="H298"/>
  <c r="H297"/>
  <c r="H296"/>
  <c r="H295"/>
  <c r="H294"/>
  <c r="H291"/>
  <c r="H290"/>
  <c r="H289"/>
  <c r="H288"/>
  <c r="H287"/>
  <c r="H286"/>
  <c r="H285"/>
  <c r="H284"/>
  <c r="H283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H282"/>
  <c r="F282"/>
  <c r="J282" s="1"/>
  <c r="H280"/>
  <c r="H278"/>
  <c r="H277"/>
  <c r="H276"/>
  <c r="H275"/>
  <c r="H274"/>
  <c r="H272"/>
  <c r="H271"/>
  <c r="H270"/>
  <c r="H268"/>
  <c r="H267"/>
  <c r="H266"/>
  <c r="H265"/>
  <c r="H264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H263"/>
  <c r="F263"/>
  <c r="F264" s="1"/>
  <c r="J264" s="1"/>
  <c r="I264" s="1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H239"/>
  <c r="H238"/>
  <c r="H237"/>
  <c r="H236"/>
  <c r="H235"/>
  <c r="B235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H234"/>
  <c r="H248" s="1"/>
  <c r="E248" s="1"/>
  <c r="F234"/>
  <c r="F235" s="1"/>
  <c r="F236" s="1"/>
  <c r="H232"/>
  <c r="H230"/>
  <c r="H229"/>
  <c r="H228"/>
  <c r="H227"/>
  <c r="H226"/>
  <c r="H225"/>
  <c r="H224"/>
  <c r="H223"/>
  <c r="H221"/>
  <c r="H220"/>
  <c r="H219"/>
  <c r="H218"/>
  <c r="H217"/>
  <c r="H216"/>
  <c r="H214"/>
  <c r="H213"/>
  <c r="H212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H211"/>
  <c r="F211"/>
  <c r="J211" s="1"/>
  <c r="H199"/>
  <c r="H198"/>
  <c r="H196"/>
  <c r="H195"/>
  <c r="H194"/>
  <c r="H193"/>
  <c r="H192"/>
  <c r="H191"/>
  <c r="H190"/>
  <c r="H187"/>
  <c r="H186"/>
  <c r="H185"/>
  <c r="H184"/>
  <c r="H183"/>
  <c r="H182"/>
  <c r="H181"/>
  <c r="H180"/>
  <c r="H179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H178"/>
  <c r="F178"/>
  <c r="J178" s="1"/>
  <c r="H176"/>
  <c r="H175"/>
  <c r="H174"/>
  <c r="H173"/>
  <c r="H172"/>
  <c r="H169"/>
  <c r="H168"/>
  <c r="H167"/>
  <c r="H166"/>
  <c r="H165"/>
  <c r="H164"/>
  <c r="H163"/>
  <c r="H162"/>
  <c r="H161"/>
  <c r="H160"/>
  <c r="B160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H159"/>
  <c r="F159"/>
  <c r="J159" s="1"/>
  <c r="H151"/>
  <c r="H149"/>
  <c r="H148"/>
  <c r="H147"/>
  <c r="H146"/>
  <c r="H145"/>
  <c r="H144"/>
  <c r="H143"/>
  <c r="H142"/>
  <c r="H141"/>
  <c r="H140"/>
  <c r="H137"/>
  <c r="H136"/>
  <c r="H135"/>
  <c r="H134"/>
  <c r="H133"/>
  <c r="H132"/>
  <c r="H131"/>
  <c r="H130"/>
  <c r="B130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H129"/>
  <c r="H139" s="1"/>
  <c r="E139" s="1"/>
  <c r="F129"/>
  <c r="F130" s="1"/>
  <c r="H127"/>
  <c r="H125"/>
  <c r="H124"/>
  <c r="H123"/>
  <c r="H122"/>
  <c r="H121"/>
  <c r="H120"/>
  <c r="H119"/>
  <c r="H118"/>
  <c r="H116"/>
  <c r="H115"/>
  <c r="H114"/>
  <c r="H113"/>
  <c r="H112"/>
  <c r="H111"/>
  <c r="H109"/>
  <c r="H108"/>
  <c r="B108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H107"/>
  <c r="H89"/>
  <c r="H88"/>
  <c r="H87"/>
  <c r="H86"/>
  <c r="H85"/>
  <c r="H82"/>
  <c r="H81"/>
  <c r="H80"/>
  <c r="H79"/>
  <c r="H78"/>
  <c r="H77"/>
  <c r="H76"/>
  <c r="H75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H74"/>
  <c r="H72"/>
  <c r="H70"/>
  <c r="H69"/>
  <c r="H68"/>
  <c r="H67"/>
  <c r="H66"/>
  <c r="H64"/>
  <c r="H63"/>
  <c r="H62"/>
  <c r="H60"/>
  <c r="H59"/>
  <c r="H58"/>
  <c r="H57"/>
  <c r="H56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H55"/>
  <c r="H48"/>
  <c r="H47"/>
  <c r="H45"/>
  <c r="H44"/>
  <c r="H43"/>
  <c r="H42"/>
  <c r="H41"/>
  <c r="N40"/>
  <c r="H40"/>
  <c r="H39"/>
  <c r="H38"/>
  <c r="H37"/>
  <c r="H34"/>
  <c r="H33"/>
  <c r="H32"/>
  <c r="H31"/>
  <c r="H30"/>
  <c r="H29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H28"/>
  <c r="H36" s="1"/>
  <c r="E36" s="1"/>
  <c r="F28"/>
  <c r="J28" s="1"/>
  <c r="H26"/>
  <c r="H24"/>
  <c r="H23"/>
  <c r="H22"/>
  <c r="H21"/>
  <c r="H20"/>
  <c r="H19"/>
  <c r="H18"/>
  <c r="H15"/>
  <c r="H14"/>
  <c r="H13"/>
  <c r="H12"/>
  <c r="H11"/>
  <c r="H10"/>
  <c r="H9"/>
  <c r="H8"/>
  <c r="H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H6"/>
  <c r="F129" i="24"/>
  <c r="F130" s="1"/>
  <c r="F107"/>
  <c r="F108" s="1"/>
  <c r="F74"/>
  <c r="J74" s="1"/>
  <c r="F55"/>
  <c r="J55" s="1"/>
  <c r="F28"/>
  <c r="J28" s="1"/>
  <c r="F6"/>
  <c r="J6" s="1"/>
  <c r="I6" s="1"/>
  <c r="H303"/>
  <c r="H302"/>
  <c r="H300"/>
  <c r="H299"/>
  <c r="H298"/>
  <c r="H297"/>
  <c r="H296"/>
  <c r="H295"/>
  <c r="H294"/>
  <c r="H291"/>
  <c r="H290"/>
  <c r="H289"/>
  <c r="H288"/>
  <c r="H287"/>
  <c r="H286"/>
  <c r="H285"/>
  <c r="H284"/>
  <c r="H283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H282"/>
  <c r="F282"/>
  <c r="J282" s="1"/>
  <c r="H280"/>
  <c r="H278"/>
  <c r="H277"/>
  <c r="H276"/>
  <c r="H275"/>
  <c r="H274"/>
  <c r="H272"/>
  <c r="H271"/>
  <c r="H270"/>
  <c r="H268"/>
  <c r="H267"/>
  <c r="H266"/>
  <c r="H265"/>
  <c r="H264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H263"/>
  <c r="F263"/>
  <c r="J263" s="1"/>
  <c r="I263" s="1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H239"/>
  <c r="H238"/>
  <c r="H237"/>
  <c r="H236"/>
  <c r="H235"/>
  <c r="B235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H234"/>
  <c r="H248" s="1"/>
  <c r="E248" s="1"/>
  <c r="F234"/>
  <c r="H232"/>
  <c r="H230"/>
  <c r="H229"/>
  <c r="H228"/>
  <c r="H227"/>
  <c r="H226"/>
  <c r="H225"/>
  <c r="H224"/>
  <c r="H223"/>
  <c r="H221"/>
  <c r="H220"/>
  <c r="H219"/>
  <c r="H218"/>
  <c r="H217"/>
  <c r="H216"/>
  <c r="H214"/>
  <c r="H213"/>
  <c r="H212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H211"/>
  <c r="F211"/>
  <c r="J211" s="1"/>
  <c r="H199"/>
  <c r="H198"/>
  <c r="H196"/>
  <c r="H195"/>
  <c r="H194"/>
  <c r="H193"/>
  <c r="H192"/>
  <c r="H191"/>
  <c r="H190"/>
  <c r="H187"/>
  <c r="H186"/>
  <c r="H185"/>
  <c r="H184"/>
  <c r="H183"/>
  <c r="H182"/>
  <c r="H181"/>
  <c r="H180"/>
  <c r="H179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H178"/>
  <c r="F178"/>
  <c r="F179" s="1"/>
  <c r="H176"/>
  <c r="H175"/>
  <c r="H174"/>
  <c r="H173"/>
  <c r="H172"/>
  <c r="H169"/>
  <c r="H168"/>
  <c r="H167"/>
  <c r="H166"/>
  <c r="H165"/>
  <c r="H164"/>
  <c r="H163"/>
  <c r="H162"/>
  <c r="H161"/>
  <c r="H160"/>
  <c r="B160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H159"/>
  <c r="F159"/>
  <c r="J159" s="1"/>
  <c r="H151"/>
  <c r="H149"/>
  <c r="H148"/>
  <c r="H147"/>
  <c r="H146"/>
  <c r="H145"/>
  <c r="H144"/>
  <c r="H143"/>
  <c r="H142"/>
  <c r="H141"/>
  <c r="H140"/>
  <c r="H137"/>
  <c r="H136"/>
  <c r="H135"/>
  <c r="H134"/>
  <c r="H133"/>
  <c r="H132"/>
  <c r="H131"/>
  <c r="H130"/>
  <c r="B130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H129"/>
  <c r="H127"/>
  <c r="H125"/>
  <c r="H124"/>
  <c r="H123"/>
  <c r="H122"/>
  <c r="H121"/>
  <c r="H120"/>
  <c r="H119"/>
  <c r="H118"/>
  <c r="H116"/>
  <c r="H115"/>
  <c r="H114"/>
  <c r="H113"/>
  <c r="H112"/>
  <c r="H111"/>
  <c r="H109"/>
  <c r="H108"/>
  <c r="B108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H107"/>
  <c r="H89"/>
  <c r="H88"/>
  <c r="H87"/>
  <c r="H86"/>
  <c r="H85"/>
  <c r="H82"/>
  <c r="H81"/>
  <c r="H80"/>
  <c r="H79"/>
  <c r="H78"/>
  <c r="H77"/>
  <c r="H76"/>
  <c r="H75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H74"/>
  <c r="H72"/>
  <c r="H70"/>
  <c r="H69"/>
  <c r="H68"/>
  <c r="H67"/>
  <c r="H66"/>
  <c r="H64"/>
  <c r="H63"/>
  <c r="H62"/>
  <c r="H60"/>
  <c r="H59"/>
  <c r="H58"/>
  <c r="H57"/>
  <c r="H56"/>
  <c r="F56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H55"/>
  <c r="H48"/>
  <c r="H47"/>
  <c r="H45"/>
  <c r="H44"/>
  <c r="H43"/>
  <c r="H42"/>
  <c r="H41"/>
  <c r="N40"/>
  <c r="H40"/>
  <c r="H39"/>
  <c r="H38"/>
  <c r="H37"/>
  <c r="H34"/>
  <c r="H33"/>
  <c r="H32"/>
  <c r="H31"/>
  <c r="H30"/>
  <c r="H29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H28"/>
  <c r="H26"/>
  <c r="H24"/>
  <c r="H23"/>
  <c r="H22"/>
  <c r="H21"/>
  <c r="H20"/>
  <c r="H19"/>
  <c r="H18"/>
  <c r="H15"/>
  <c r="H14"/>
  <c r="H13"/>
  <c r="H12"/>
  <c r="H11"/>
  <c r="H10"/>
  <c r="H9"/>
  <c r="H8"/>
  <c r="H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H6"/>
  <c r="H17" s="1"/>
  <c r="E17" s="1"/>
  <c r="F7"/>
  <c r="B283" i="2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35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160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30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08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H303"/>
  <c r="H302"/>
  <c r="H300"/>
  <c r="H299"/>
  <c r="H298"/>
  <c r="H297"/>
  <c r="H296"/>
  <c r="H295"/>
  <c r="H294"/>
  <c r="H291"/>
  <c r="H290"/>
  <c r="H289"/>
  <c r="H288"/>
  <c r="H287"/>
  <c r="H286"/>
  <c r="H285"/>
  <c r="H284"/>
  <c r="H283"/>
  <c r="F283"/>
  <c r="F284" s="1"/>
  <c r="J282"/>
  <c r="I282" s="1"/>
  <c r="H282"/>
  <c r="H280"/>
  <c r="H278"/>
  <c r="H277"/>
  <c r="H276"/>
  <c r="H275"/>
  <c r="H274"/>
  <c r="H272"/>
  <c r="H271"/>
  <c r="H270"/>
  <c r="H268"/>
  <c r="H267"/>
  <c r="H266"/>
  <c r="H265"/>
  <c r="J264"/>
  <c r="I264" s="1"/>
  <c r="H264"/>
  <c r="F264"/>
  <c r="F265" s="1"/>
  <c r="J263"/>
  <c r="I263" s="1"/>
  <c r="H263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H239"/>
  <c r="H238"/>
  <c r="H237"/>
  <c r="H236"/>
  <c r="H235"/>
  <c r="F235"/>
  <c r="J235" s="1"/>
  <c r="J234"/>
  <c r="I234" s="1"/>
  <c r="H234"/>
  <c r="H232"/>
  <c r="H230"/>
  <c r="H229"/>
  <c r="H228"/>
  <c r="H227"/>
  <c r="H226"/>
  <c r="H225"/>
  <c r="H224"/>
  <c r="H223"/>
  <c r="H221"/>
  <c r="H220"/>
  <c r="H219"/>
  <c r="H218"/>
  <c r="H217"/>
  <c r="H216"/>
  <c r="H214"/>
  <c r="H213"/>
  <c r="H212"/>
  <c r="F212"/>
  <c r="J212" s="1"/>
  <c r="I212" s="1"/>
  <c r="J211"/>
  <c r="I211" s="1"/>
  <c r="H211"/>
  <c r="H199"/>
  <c r="H198"/>
  <c r="H196"/>
  <c r="H195"/>
  <c r="H194"/>
  <c r="H193"/>
  <c r="H192"/>
  <c r="H191"/>
  <c r="H190"/>
  <c r="H187"/>
  <c r="H186"/>
  <c r="H185"/>
  <c r="H184"/>
  <c r="H183"/>
  <c r="H182"/>
  <c r="H181"/>
  <c r="H180"/>
  <c r="H179"/>
  <c r="F179"/>
  <c r="J178"/>
  <c r="I178" s="1"/>
  <c r="H178"/>
  <c r="H176"/>
  <c r="H175"/>
  <c r="H174"/>
  <c r="H173"/>
  <c r="H172"/>
  <c r="H169"/>
  <c r="H168"/>
  <c r="H167"/>
  <c r="H166"/>
  <c r="H165"/>
  <c r="H164"/>
  <c r="H163"/>
  <c r="H162"/>
  <c r="H161"/>
  <c r="H160"/>
  <c r="F160"/>
  <c r="F161" s="1"/>
  <c r="J159"/>
  <c r="H159"/>
  <c r="H151"/>
  <c r="H149"/>
  <c r="H148"/>
  <c r="H147"/>
  <c r="H146"/>
  <c r="H145"/>
  <c r="H144"/>
  <c r="H143"/>
  <c r="H142"/>
  <c r="H141"/>
  <c r="H140"/>
  <c r="H137"/>
  <c r="H136"/>
  <c r="H135"/>
  <c r="H134"/>
  <c r="H133"/>
  <c r="H132"/>
  <c r="H131"/>
  <c r="H130"/>
  <c r="F130"/>
  <c r="F131" s="1"/>
  <c r="J129"/>
  <c r="H129"/>
  <c r="H127"/>
  <c r="H125"/>
  <c r="H124"/>
  <c r="H123"/>
  <c r="H122"/>
  <c r="H121"/>
  <c r="H120"/>
  <c r="H119"/>
  <c r="H118"/>
  <c r="H116"/>
  <c r="H115"/>
  <c r="H114"/>
  <c r="H113"/>
  <c r="H112"/>
  <c r="H111"/>
  <c r="H109"/>
  <c r="H108"/>
  <c r="F108"/>
  <c r="F109" s="1"/>
  <c r="J107"/>
  <c r="I107" s="1"/>
  <c r="H107"/>
  <c r="H89"/>
  <c r="H88"/>
  <c r="H87"/>
  <c r="H86"/>
  <c r="H85"/>
  <c r="H82"/>
  <c r="H81"/>
  <c r="H80"/>
  <c r="H79"/>
  <c r="H78"/>
  <c r="H77"/>
  <c r="H76"/>
  <c r="H75"/>
  <c r="F75"/>
  <c r="F76" s="1"/>
  <c r="J74"/>
  <c r="H74"/>
  <c r="H72"/>
  <c r="H70"/>
  <c r="H69"/>
  <c r="H68"/>
  <c r="H67"/>
  <c r="H66"/>
  <c r="H64"/>
  <c r="H63"/>
  <c r="H62"/>
  <c r="H60"/>
  <c r="H59"/>
  <c r="H58"/>
  <c r="H57"/>
  <c r="H56"/>
  <c r="F56"/>
  <c r="J56" s="1"/>
  <c r="I56" s="1"/>
  <c r="J55"/>
  <c r="H55"/>
  <c r="H48"/>
  <c r="H47"/>
  <c r="H45"/>
  <c r="H44"/>
  <c r="H43"/>
  <c r="H42"/>
  <c r="H41"/>
  <c r="H40"/>
  <c r="H39"/>
  <c r="H38"/>
  <c r="H37"/>
  <c r="H34"/>
  <c r="H33"/>
  <c r="H32"/>
  <c r="H31"/>
  <c r="H30"/>
  <c r="H29"/>
  <c r="F29"/>
  <c r="J28"/>
  <c r="H28"/>
  <c r="H36" s="1"/>
  <c r="E36" s="1"/>
  <c r="H26"/>
  <c r="H24"/>
  <c r="H23"/>
  <c r="H22"/>
  <c r="H21"/>
  <c r="H20"/>
  <c r="H19"/>
  <c r="H18"/>
  <c r="H15"/>
  <c r="H14"/>
  <c r="H13"/>
  <c r="H12"/>
  <c r="H11"/>
  <c r="H10"/>
  <c r="H9"/>
  <c r="H8"/>
  <c r="H7"/>
  <c r="F7"/>
  <c r="J7" s="1"/>
  <c r="I7" s="1"/>
  <c r="J6"/>
  <c r="M6" s="1"/>
  <c r="H6"/>
  <c r="F282" i="22"/>
  <c r="F282" i="20"/>
  <c r="H253" i="26" l="1"/>
  <c r="E253" s="1"/>
  <c r="B258"/>
  <c r="B259" s="1"/>
  <c r="B260" s="1"/>
  <c r="B261" s="1"/>
  <c r="B262" s="1"/>
  <c r="B263" s="1"/>
  <c r="F7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186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J185"/>
  <c r="I185" s="1"/>
  <c r="J108" i="23"/>
  <c r="I108" s="1"/>
  <c r="H281"/>
  <c r="H215" i="25"/>
  <c r="E215" s="1"/>
  <c r="H269"/>
  <c r="E269" s="1"/>
  <c r="J75" i="23"/>
  <c r="I75" s="1"/>
  <c r="F264" i="24"/>
  <c r="J264" s="1"/>
  <c r="I264" s="1"/>
  <c r="H293"/>
  <c r="E293" s="1"/>
  <c r="H61" i="23"/>
  <c r="E61" s="1"/>
  <c r="H269"/>
  <c r="E269" s="1"/>
  <c r="H293"/>
  <c r="E293" s="1"/>
  <c r="F236"/>
  <c r="F237" s="1"/>
  <c r="H139" i="24"/>
  <c r="E139" s="1"/>
  <c r="F179" i="25"/>
  <c r="J179" s="1"/>
  <c r="I179" s="1"/>
  <c r="H217" i="26"/>
  <c r="E217" s="1"/>
  <c r="H73" i="23"/>
  <c r="J130"/>
  <c r="I130" s="1"/>
  <c r="H248"/>
  <c r="E248" s="1"/>
  <c r="H269" i="24"/>
  <c r="E269" s="1"/>
  <c r="H61" i="25"/>
  <c r="E61" s="1"/>
  <c r="H293"/>
  <c r="E293" s="1"/>
  <c r="F241" i="26"/>
  <c r="J241" s="1"/>
  <c r="J240"/>
  <c r="I240" s="1"/>
  <c r="H63"/>
  <c r="E63" s="1"/>
  <c r="H300"/>
  <c r="E300" s="1"/>
  <c r="H274"/>
  <c r="E274" s="1"/>
  <c r="F29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J290"/>
  <c r="I290" s="1"/>
  <c r="J109"/>
  <c r="I109" s="1"/>
  <c r="F110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J269"/>
  <c r="I269" s="1"/>
  <c r="F270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135"/>
  <c r="F136" s="1"/>
  <c r="F137" s="1"/>
  <c r="F138" s="1"/>
  <c r="F139" s="1"/>
  <c r="J134"/>
  <c r="J80"/>
  <c r="I80" s="1"/>
  <c r="F8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215"/>
  <c r="J214"/>
  <c r="I214" s="1"/>
  <c r="J58"/>
  <c r="I58" s="1"/>
  <c r="F59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J162"/>
  <c r="I162" s="1"/>
  <c r="F163"/>
  <c r="F164" s="1"/>
  <c r="F165" s="1"/>
  <c r="F166" s="1"/>
  <c r="F167" s="1"/>
  <c r="F168" s="1"/>
  <c r="F169" s="1"/>
  <c r="F170" s="1"/>
  <c r="F171" s="1"/>
  <c r="F172" s="1"/>
  <c r="F173" s="1"/>
  <c r="F175" s="1"/>
  <c r="F176" s="1"/>
  <c r="F177" s="1"/>
  <c r="F178" s="1"/>
  <c r="M6"/>
  <c r="O6" s="1"/>
  <c r="H17"/>
  <c r="E17" s="1"/>
  <c r="J32"/>
  <c r="I32" s="1"/>
  <c r="I30"/>
  <c r="J31"/>
  <c r="H111"/>
  <c r="E111" s="1"/>
  <c r="I133"/>
  <c r="H143"/>
  <c r="E143" s="1"/>
  <c r="H195"/>
  <c r="E195" s="1"/>
  <c r="I268"/>
  <c r="H173"/>
  <c r="E173" s="1"/>
  <c r="H38"/>
  <c r="E38" s="1"/>
  <c r="H89"/>
  <c r="E89" s="1"/>
  <c r="J263" i="25"/>
  <c r="J234"/>
  <c r="I234" s="1"/>
  <c r="F75"/>
  <c r="F76" s="1"/>
  <c r="J76" s="1"/>
  <c r="F8"/>
  <c r="J7"/>
  <c r="I55"/>
  <c r="F109"/>
  <c r="J108"/>
  <c r="I108" s="1"/>
  <c r="F131"/>
  <c r="J130"/>
  <c r="I211"/>
  <c r="I282"/>
  <c r="J6"/>
  <c r="I28"/>
  <c r="I159"/>
  <c r="F237"/>
  <c r="J236"/>
  <c r="H17"/>
  <c r="E17" s="1"/>
  <c r="H233"/>
  <c r="H73"/>
  <c r="H189"/>
  <c r="E189" s="1"/>
  <c r="H49"/>
  <c r="F56"/>
  <c r="J107"/>
  <c r="J129"/>
  <c r="H152"/>
  <c r="F160"/>
  <c r="I178"/>
  <c r="F180"/>
  <c r="F212"/>
  <c r="J235"/>
  <c r="I235" s="1"/>
  <c r="I263"/>
  <c r="F265"/>
  <c r="H281"/>
  <c r="F283"/>
  <c r="F29"/>
  <c r="H171"/>
  <c r="E171" s="1"/>
  <c r="H259"/>
  <c r="H84"/>
  <c r="E84" s="1"/>
  <c r="H110"/>
  <c r="E110" s="1"/>
  <c r="J129" i="24"/>
  <c r="I129" s="1"/>
  <c r="J107"/>
  <c r="I107" s="1"/>
  <c r="F283"/>
  <c r="J283" s="1"/>
  <c r="I283" s="1"/>
  <c r="F265"/>
  <c r="J265" s="1"/>
  <c r="I265" s="1"/>
  <c r="F212"/>
  <c r="J212" s="1"/>
  <c r="I212" s="1"/>
  <c r="J179"/>
  <c r="I179" s="1"/>
  <c r="F180"/>
  <c r="J180" s="1"/>
  <c r="I180" s="1"/>
  <c r="J178"/>
  <c r="I178" s="1"/>
  <c r="F160"/>
  <c r="J160" s="1"/>
  <c r="I160" s="1"/>
  <c r="F29"/>
  <c r="J29" s="1"/>
  <c r="I29" s="1"/>
  <c r="J7"/>
  <c r="F8"/>
  <c r="I55"/>
  <c r="I74"/>
  <c r="F109"/>
  <c r="J108"/>
  <c r="I108" s="1"/>
  <c r="I159"/>
  <c r="M6"/>
  <c r="J56"/>
  <c r="I56" s="1"/>
  <c r="F57"/>
  <c r="I211"/>
  <c r="F30"/>
  <c r="H36"/>
  <c r="E36" s="1"/>
  <c r="I28"/>
  <c r="I282"/>
  <c r="H61"/>
  <c r="E61" s="1"/>
  <c r="F131"/>
  <c r="J130"/>
  <c r="H27"/>
  <c r="F75"/>
  <c r="H189"/>
  <c r="E189" s="1"/>
  <c r="H215"/>
  <c r="E215" s="1"/>
  <c r="F235"/>
  <c r="H304"/>
  <c r="H152"/>
  <c r="H281"/>
  <c r="H171"/>
  <c r="E171" s="1"/>
  <c r="J234"/>
  <c r="H259"/>
  <c r="H84"/>
  <c r="E84" s="1"/>
  <c r="H110"/>
  <c r="E110" s="1"/>
  <c r="J283" i="23"/>
  <c r="I283" s="1"/>
  <c r="J161"/>
  <c r="I161" s="1"/>
  <c r="F162"/>
  <c r="F163" s="1"/>
  <c r="J160"/>
  <c r="I160" s="1"/>
  <c r="J109"/>
  <c r="I109" s="1"/>
  <c r="F110"/>
  <c r="F111" s="1"/>
  <c r="F112" s="1"/>
  <c r="J76"/>
  <c r="M30" s="1"/>
  <c r="O30" s="1"/>
  <c r="F77"/>
  <c r="J77" s="1"/>
  <c r="I77" s="1"/>
  <c r="F57"/>
  <c r="F8"/>
  <c r="F9" s="1"/>
  <c r="F10" s="1"/>
  <c r="F11" s="1"/>
  <c r="I6"/>
  <c r="O6"/>
  <c r="I28"/>
  <c r="F30"/>
  <c r="J29"/>
  <c r="H189"/>
  <c r="E189" s="1"/>
  <c r="J179"/>
  <c r="I179" s="1"/>
  <c r="F180"/>
  <c r="M37"/>
  <c r="O37" s="1"/>
  <c r="I159"/>
  <c r="H49"/>
  <c r="I235"/>
  <c r="I55"/>
  <c r="I74"/>
  <c r="F78"/>
  <c r="F132"/>
  <c r="J131"/>
  <c r="I131" s="1"/>
  <c r="F266"/>
  <c r="J265"/>
  <c r="I265" s="1"/>
  <c r="F285"/>
  <c r="J284"/>
  <c r="I284" s="1"/>
  <c r="H17"/>
  <c r="E17" s="1"/>
  <c r="H110"/>
  <c r="E110" s="1"/>
  <c r="J110" s="1"/>
  <c r="I110" s="1"/>
  <c r="I129"/>
  <c r="H139"/>
  <c r="E139" s="1"/>
  <c r="H259"/>
  <c r="H304"/>
  <c r="H171"/>
  <c r="E171" s="1"/>
  <c r="F213"/>
  <c r="H215"/>
  <c r="E215" s="1"/>
  <c r="H84"/>
  <c r="E84" s="1"/>
  <c r="H303" i="22"/>
  <c r="H302"/>
  <c r="H300"/>
  <c r="H299"/>
  <c r="H298"/>
  <c r="H297"/>
  <c r="H296"/>
  <c r="H295"/>
  <c r="H294"/>
  <c r="H291"/>
  <c r="H290"/>
  <c r="H289"/>
  <c r="H288"/>
  <c r="H287"/>
  <c r="H286"/>
  <c r="H285"/>
  <c r="H284"/>
  <c r="H283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H282"/>
  <c r="H293" s="1"/>
  <c r="E293" s="1"/>
  <c r="J282"/>
  <c r="H280"/>
  <c r="H278"/>
  <c r="H277"/>
  <c r="H276"/>
  <c r="H275"/>
  <c r="H274"/>
  <c r="H272"/>
  <c r="H271"/>
  <c r="H270"/>
  <c r="H268"/>
  <c r="H267"/>
  <c r="H266"/>
  <c r="H265"/>
  <c r="H264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H263"/>
  <c r="F263"/>
  <c r="F264" s="1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H239"/>
  <c r="H238"/>
  <c r="H237"/>
  <c r="H236"/>
  <c r="H235"/>
  <c r="B235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H234"/>
  <c r="F234"/>
  <c r="H232"/>
  <c r="H230"/>
  <c r="H229"/>
  <c r="H228"/>
  <c r="H227"/>
  <c r="H226"/>
  <c r="H225"/>
  <c r="H224"/>
  <c r="H223"/>
  <c r="H221"/>
  <c r="H220"/>
  <c r="H219"/>
  <c r="H218"/>
  <c r="H217"/>
  <c r="H216"/>
  <c r="H214"/>
  <c r="H213"/>
  <c r="H212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H211"/>
  <c r="F211"/>
  <c r="J211" s="1"/>
  <c r="H199"/>
  <c r="H198"/>
  <c r="H196"/>
  <c r="H195"/>
  <c r="H194"/>
  <c r="H193"/>
  <c r="H192"/>
  <c r="H191"/>
  <c r="H190"/>
  <c r="H187"/>
  <c r="H186"/>
  <c r="H185"/>
  <c r="H184"/>
  <c r="H183"/>
  <c r="H182"/>
  <c r="H181"/>
  <c r="H180"/>
  <c r="H179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H178"/>
  <c r="H189" s="1"/>
  <c r="E189" s="1"/>
  <c r="F178"/>
  <c r="F179" s="1"/>
  <c r="J179" s="1"/>
  <c r="I179" s="1"/>
  <c r="H176"/>
  <c r="H175"/>
  <c r="H174"/>
  <c r="H173"/>
  <c r="H172"/>
  <c r="H169"/>
  <c r="H168"/>
  <c r="H167"/>
  <c r="H166"/>
  <c r="H165"/>
  <c r="H164"/>
  <c r="H163"/>
  <c r="H162"/>
  <c r="H161"/>
  <c r="H160"/>
  <c r="B160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H159"/>
  <c r="F159"/>
  <c r="J159" s="1"/>
  <c r="H151"/>
  <c r="H149"/>
  <c r="H148"/>
  <c r="H147"/>
  <c r="H146"/>
  <c r="H145"/>
  <c r="H144"/>
  <c r="H143"/>
  <c r="H142"/>
  <c r="H141"/>
  <c r="H140"/>
  <c r="H137"/>
  <c r="H136"/>
  <c r="H135"/>
  <c r="H134"/>
  <c r="H133"/>
  <c r="H132"/>
  <c r="H131"/>
  <c r="B13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H130"/>
  <c r="B130"/>
  <c r="J129"/>
  <c r="H129"/>
  <c r="F129"/>
  <c r="F130" s="1"/>
  <c r="F131" s="1"/>
  <c r="J131" s="1"/>
  <c r="I131" s="1"/>
  <c r="H127"/>
  <c r="H125"/>
  <c r="H124"/>
  <c r="H123"/>
  <c r="H122"/>
  <c r="H121"/>
  <c r="H120"/>
  <c r="H119"/>
  <c r="H118"/>
  <c r="H116"/>
  <c r="H115"/>
  <c r="H114"/>
  <c r="H113"/>
  <c r="H112"/>
  <c r="H111"/>
  <c r="H109"/>
  <c r="H108"/>
  <c r="B108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H107"/>
  <c r="F107"/>
  <c r="J107" s="1"/>
  <c r="I107" s="1"/>
  <c r="H89"/>
  <c r="H88"/>
  <c r="H87"/>
  <c r="H86"/>
  <c r="H85"/>
  <c r="H82"/>
  <c r="H81"/>
  <c r="H80"/>
  <c r="H79"/>
  <c r="H78"/>
  <c r="H77"/>
  <c r="H76"/>
  <c r="H75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H74"/>
  <c r="F74"/>
  <c r="H72"/>
  <c r="H70"/>
  <c r="H69"/>
  <c r="H68"/>
  <c r="H67"/>
  <c r="H66"/>
  <c r="H64"/>
  <c r="H63"/>
  <c r="H62"/>
  <c r="H60"/>
  <c r="H59"/>
  <c r="H58"/>
  <c r="H57"/>
  <c r="H56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H55"/>
  <c r="F55"/>
  <c r="J55" s="1"/>
  <c r="H48"/>
  <c r="H47"/>
  <c r="H45"/>
  <c r="H44"/>
  <c r="H43"/>
  <c r="H42"/>
  <c r="H41"/>
  <c r="N40"/>
  <c r="H40"/>
  <c r="H39"/>
  <c r="H38"/>
  <c r="H37"/>
  <c r="H34"/>
  <c r="H33"/>
  <c r="H32"/>
  <c r="H31"/>
  <c r="H30"/>
  <c r="H29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H28"/>
  <c r="F28"/>
  <c r="J28" s="1"/>
  <c r="H26"/>
  <c r="H24"/>
  <c r="H23"/>
  <c r="H22"/>
  <c r="H21"/>
  <c r="H20"/>
  <c r="H19"/>
  <c r="H18"/>
  <c r="H15"/>
  <c r="H14"/>
  <c r="H13"/>
  <c r="H12"/>
  <c r="H11"/>
  <c r="H10"/>
  <c r="H9"/>
  <c r="H8"/>
  <c r="H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H6"/>
  <c r="F6"/>
  <c r="F7" s="1"/>
  <c r="B283" i="2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64"/>
  <c r="B236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35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160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30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10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09"/>
  <c r="B108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H303"/>
  <c r="H302"/>
  <c r="H300"/>
  <c r="H299"/>
  <c r="H298"/>
  <c r="H297"/>
  <c r="H296"/>
  <c r="H295"/>
  <c r="H294"/>
  <c r="H291"/>
  <c r="H290"/>
  <c r="H289"/>
  <c r="H288"/>
  <c r="H287"/>
  <c r="H286"/>
  <c r="H285"/>
  <c r="H284"/>
  <c r="H283"/>
  <c r="F283"/>
  <c r="J283" s="1"/>
  <c r="I283" s="1"/>
  <c r="J282"/>
  <c r="I282" s="1"/>
  <c r="H282"/>
  <c r="H280"/>
  <c r="H278"/>
  <c r="H277"/>
  <c r="H276"/>
  <c r="H275"/>
  <c r="H274"/>
  <c r="H272"/>
  <c r="H271"/>
  <c r="H270"/>
  <c r="H268"/>
  <c r="H267"/>
  <c r="H266"/>
  <c r="H265"/>
  <c r="H264"/>
  <c r="F264"/>
  <c r="J264" s="1"/>
  <c r="I264" s="1"/>
  <c r="J263"/>
  <c r="I263" s="1"/>
  <c r="H263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H239"/>
  <c r="H238"/>
  <c r="F238"/>
  <c r="F239" s="1"/>
  <c r="H237"/>
  <c r="H236"/>
  <c r="F236"/>
  <c r="J236" s="1"/>
  <c r="I236" s="1"/>
  <c r="H235"/>
  <c r="F235"/>
  <c r="J235" s="1"/>
  <c r="I235" s="1"/>
  <c r="J234"/>
  <c r="H234"/>
  <c r="H232"/>
  <c r="H230"/>
  <c r="H229"/>
  <c r="H228"/>
  <c r="H227"/>
  <c r="H226"/>
  <c r="H225"/>
  <c r="H224"/>
  <c r="H223"/>
  <c r="H221"/>
  <c r="H220"/>
  <c r="H219"/>
  <c r="H218"/>
  <c r="H217"/>
  <c r="H216"/>
  <c r="H214"/>
  <c r="H213"/>
  <c r="H212"/>
  <c r="H215" s="1"/>
  <c r="E215" s="1"/>
  <c r="F212"/>
  <c r="J212" s="1"/>
  <c r="I212" s="1"/>
  <c r="J211"/>
  <c r="H211"/>
  <c r="H199"/>
  <c r="H198"/>
  <c r="H196"/>
  <c r="H195"/>
  <c r="H194"/>
  <c r="H193"/>
  <c r="H192"/>
  <c r="H191"/>
  <c r="H190"/>
  <c r="H187"/>
  <c r="H186"/>
  <c r="H185"/>
  <c r="H184"/>
  <c r="H183"/>
  <c r="H182"/>
  <c r="H181"/>
  <c r="H180"/>
  <c r="H179"/>
  <c r="F179"/>
  <c r="J179" s="1"/>
  <c r="I179" s="1"/>
  <c r="J178"/>
  <c r="H178"/>
  <c r="H176"/>
  <c r="H175"/>
  <c r="H174"/>
  <c r="H173"/>
  <c r="H172"/>
  <c r="H169"/>
  <c r="H168"/>
  <c r="H167"/>
  <c r="H166"/>
  <c r="H165"/>
  <c r="H164"/>
  <c r="H163"/>
  <c r="H162"/>
  <c r="H161"/>
  <c r="H160"/>
  <c r="F160"/>
  <c r="F161" s="1"/>
  <c r="J159"/>
  <c r="I159" s="1"/>
  <c r="H159"/>
  <c r="H151"/>
  <c r="H149"/>
  <c r="H148"/>
  <c r="H147"/>
  <c r="H146"/>
  <c r="H145"/>
  <c r="H144"/>
  <c r="H143"/>
  <c r="H142"/>
  <c r="H141"/>
  <c r="H140"/>
  <c r="H137"/>
  <c r="H136"/>
  <c r="H135"/>
  <c r="H134"/>
  <c r="H133"/>
  <c r="H132"/>
  <c r="H131"/>
  <c r="H130"/>
  <c r="F130"/>
  <c r="J130" s="1"/>
  <c r="I130" s="1"/>
  <c r="J129"/>
  <c r="I129" s="1"/>
  <c r="H129"/>
  <c r="H127"/>
  <c r="H125"/>
  <c r="H124"/>
  <c r="H123"/>
  <c r="H122"/>
  <c r="H121"/>
  <c r="H120"/>
  <c r="H119"/>
  <c r="H118"/>
  <c r="H116"/>
  <c r="H115"/>
  <c r="H114"/>
  <c r="H113"/>
  <c r="H112"/>
  <c r="H111"/>
  <c r="H110"/>
  <c r="E110" s="1"/>
  <c r="H109"/>
  <c r="H108"/>
  <c r="F108"/>
  <c r="J107"/>
  <c r="I107" s="1"/>
  <c r="H107"/>
  <c r="H89"/>
  <c r="H88"/>
  <c r="H87"/>
  <c r="H86"/>
  <c r="H85"/>
  <c r="H82"/>
  <c r="H81"/>
  <c r="H80"/>
  <c r="H79"/>
  <c r="H78"/>
  <c r="H77"/>
  <c r="H76"/>
  <c r="H75"/>
  <c r="F75"/>
  <c r="J74"/>
  <c r="I74" s="1"/>
  <c r="H74"/>
  <c r="H72"/>
  <c r="H70"/>
  <c r="H69"/>
  <c r="H68"/>
  <c r="H67"/>
  <c r="H66"/>
  <c r="H64"/>
  <c r="H63"/>
  <c r="H62"/>
  <c r="H60"/>
  <c r="H59"/>
  <c r="H58"/>
  <c r="H57"/>
  <c r="H56"/>
  <c r="F56"/>
  <c r="J55"/>
  <c r="I55" s="1"/>
  <c r="H55"/>
  <c r="H48"/>
  <c r="H47"/>
  <c r="H45"/>
  <c r="H44"/>
  <c r="H43"/>
  <c r="H42"/>
  <c r="H41"/>
  <c r="H40"/>
  <c r="H39"/>
  <c r="H38"/>
  <c r="H37"/>
  <c r="H34"/>
  <c r="H33"/>
  <c r="H32"/>
  <c r="H31"/>
  <c r="H30"/>
  <c r="H29"/>
  <c r="F29"/>
  <c r="F30" s="1"/>
  <c r="J28"/>
  <c r="I28" s="1"/>
  <c r="H28"/>
  <c r="H26"/>
  <c r="H24"/>
  <c r="H23"/>
  <c r="H22"/>
  <c r="H21"/>
  <c r="H20"/>
  <c r="H19"/>
  <c r="H18"/>
  <c r="H15"/>
  <c r="H14"/>
  <c r="H13"/>
  <c r="H12"/>
  <c r="H11"/>
  <c r="H10"/>
  <c r="H9"/>
  <c r="H8"/>
  <c r="H7"/>
  <c r="F7"/>
  <c r="J7" s="1"/>
  <c r="J6"/>
  <c r="I6" s="1"/>
  <c r="H6"/>
  <c r="F263" i="20"/>
  <c r="F234"/>
  <c r="F211"/>
  <c r="F178"/>
  <c r="F159"/>
  <c r="F129"/>
  <c r="F107"/>
  <c r="F74"/>
  <c r="F55"/>
  <c r="F28"/>
  <c r="F6"/>
  <c r="F242" i="26" l="1"/>
  <c r="F243" s="1"/>
  <c r="F244" s="1"/>
  <c r="F245" s="1"/>
  <c r="F246" s="1"/>
  <c r="F247" s="1"/>
  <c r="F248" s="1"/>
  <c r="F249" s="1"/>
  <c r="F250" s="1"/>
  <c r="F251" s="1"/>
  <c r="F252" s="1"/>
  <c r="F253" s="1"/>
  <c r="J81"/>
  <c r="M32" s="1"/>
  <c r="O32" s="1"/>
  <c r="J110"/>
  <c r="I110" s="1"/>
  <c r="H311"/>
  <c r="M39"/>
  <c r="O39" s="1"/>
  <c r="J186"/>
  <c r="I186" s="1"/>
  <c r="J82"/>
  <c r="I82" s="1"/>
  <c r="H235"/>
  <c r="J138"/>
  <c r="I138" s="1"/>
  <c r="J243"/>
  <c r="I243" s="1"/>
  <c r="H286"/>
  <c r="J137"/>
  <c r="I137" s="1"/>
  <c r="F140"/>
  <c r="J140" s="1"/>
  <c r="I140" s="1"/>
  <c r="J139"/>
  <c r="I139" s="1"/>
  <c r="J7"/>
  <c r="I7" s="1"/>
  <c r="H27"/>
  <c r="M37"/>
  <c r="O37" s="1"/>
  <c r="I241"/>
  <c r="J242"/>
  <c r="I242" s="1"/>
  <c r="I134"/>
  <c r="H248" i="21"/>
  <c r="E248" s="1"/>
  <c r="H248" i="22"/>
  <c r="E248" s="1"/>
  <c r="J111" i="23"/>
  <c r="I111" s="1"/>
  <c r="J236"/>
  <c r="H304" i="25"/>
  <c r="H264" i="26"/>
  <c r="J244"/>
  <c r="I244" s="1"/>
  <c r="J8"/>
  <c r="I8" s="1"/>
  <c r="H75"/>
  <c r="H233" i="21"/>
  <c r="H269"/>
  <c r="E269" s="1"/>
  <c r="H293"/>
  <c r="E293" s="1"/>
  <c r="F108" i="22"/>
  <c r="H281"/>
  <c r="J60" i="26"/>
  <c r="I60" s="1"/>
  <c r="F238" i="23"/>
  <c r="J237"/>
  <c r="I237" s="1"/>
  <c r="H200" i="21"/>
  <c r="H189"/>
  <c r="E189" s="1"/>
  <c r="J6" i="22"/>
  <c r="H84"/>
  <c r="E84" s="1"/>
  <c r="F160"/>
  <c r="F161" s="1"/>
  <c r="H269"/>
  <c r="E269" s="1"/>
  <c r="J59" i="26"/>
  <c r="I59" s="1"/>
  <c r="J163"/>
  <c r="I163" s="1"/>
  <c r="F216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J215"/>
  <c r="I215" s="1"/>
  <c r="J270"/>
  <c r="J245"/>
  <c r="I245" s="1"/>
  <c r="J61"/>
  <c r="H129"/>
  <c r="H156"/>
  <c r="H51"/>
  <c r="J187"/>
  <c r="J112"/>
  <c r="I112" s="1"/>
  <c r="I31"/>
  <c r="J9"/>
  <c r="H179"/>
  <c r="H206"/>
  <c r="J291"/>
  <c r="J83"/>
  <c r="J135"/>
  <c r="J33"/>
  <c r="J164"/>
  <c r="H95"/>
  <c r="J75" i="25"/>
  <c r="I75" s="1"/>
  <c r="F77"/>
  <c r="F78" s="1"/>
  <c r="J29"/>
  <c r="F30"/>
  <c r="I107"/>
  <c r="J77"/>
  <c r="I77" s="1"/>
  <c r="M6"/>
  <c r="I6"/>
  <c r="J109"/>
  <c r="I109" s="1"/>
  <c r="F110"/>
  <c r="F9"/>
  <c r="J8"/>
  <c r="H177"/>
  <c r="J265"/>
  <c r="F266"/>
  <c r="J180"/>
  <c r="F181"/>
  <c r="I129"/>
  <c r="J56"/>
  <c r="F57"/>
  <c r="M30"/>
  <c r="O30" s="1"/>
  <c r="I76"/>
  <c r="I7"/>
  <c r="H128"/>
  <c r="H27"/>
  <c r="J212"/>
  <c r="F213"/>
  <c r="J237"/>
  <c r="I237" s="1"/>
  <c r="F238"/>
  <c r="J131"/>
  <c r="I131" s="1"/>
  <c r="F132"/>
  <c r="H200"/>
  <c r="H90"/>
  <c r="J283"/>
  <c r="F284"/>
  <c r="J160"/>
  <c r="F161"/>
  <c r="I236"/>
  <c r="M35"/>
  <c r="O35" s="1"/>
  <c r="M37"/>
  <c r="O37" s="1"/>
  <c r="I130"/>
  <c r="F284" i="24"/>
  <c r="F285" s="1"/>
  <c r="F266"/>
  <c r="J266" s="1"/>
  <c r="J235"/>
  <c r="I235" s="1"/>
  <c r="F236"/>
  <c r="F213"/>
  <c r="J213" s="1"/>
  <c r="F181"/>
  <c r="F182" s="1"/>
  <c r="F161"/>
  <c r="J161" s="1"/>
  <c r="M37"/>
  <c r="O37" s="1"/>
  <c r="Q37" s="1"/>
  <c r="I130"/>
  <c r="F58"/>
  <c r="J57"/>
  <c r="O6"/>
  <c r="J109"/>
  <c r="F110"/>
  <c r="H177"/>
  <c r="H49"/>
  <c r="H200"/>
  <c r="F267"/>
  <c r="I7"/>
  <c r="H90"/>
  <c r="H73"/>
  <c r="H233"/>
  <c r="I234"/>
  <c r="F76"/>
  <c r="J75"/>
  <c r="J131"/>
  <c r="F132"/>
  <c r="J30"/>
  <c r="F31"/>
  <c r="J8"/>
  <c r="F9"/>
  <c r="H128"/>
  <c r="I236" i="23"/>
  <c r="M35"/>
  <c r="O35" s="1"/>
  <c r="J162"/>
  <c r="I162" s="1"/>
  <c r="I76"/>
  <c r="J57"/>
  <c r="I57" s="1"/>
  <c r="F58"/>
  <c r="J8"/>
  <c r="J9"/>
  <c r="I9" s="1"/>
  <c r="J10"/>
  <c r="F31"/>
  <c r="J30"/>
  <c r="I30" s="1"/>
  <c r="I10"/>
  <c r="H90"/>
  <c r="H200"/>
  <c r="F267"/>
  <c r="J266"/>
  <c r="F164"/>
  <c r="J163"/>
  <c r="I163" s="1"/>
  <c r="I29"/>
  <c r="F12"/>
  <c r="J11"/>
  <c r="H233"/>
  <c r="H128"/>
  <c r="H27"/>
  <c r="I8"/>
  <c r="F79"/>
  <c r="J78"/>
  <c r="I78" s="1"/>
  <c r="J112"/>
  <c r="I112" s="1"/>
  <c r="F113"/>
  <c r="H152"/>
  <c r="J213"/>
  <c r="F214"/>
  <c r="F286"/>
  <c r="J285"/>
  <c r="J132"/>
  <c r="I132" s="1"/>
  <c r="F133"/>
  <c r="F181"/>
  <c r="J180"/>
  <c r="H177"/>
  <c r="F283" i="22"/>
  <c r="J283" s="1"/>
  <c r="I283" s="1"/>
  <c r="F212"/>
  <c r="F213" s="1"/>
  <c r="F180"/>
  <c r="J180" s="1"/>
  <c r="I180" s="1"/>
  <c r="F56"/>
  <c r="J56" s="1"/>
  <c r="I56" s="1"/>
  <c r="F284" i="21"/>
  <c r="F285" s="1"/>
  <c r="J285" s="1"/>
  <c r="I285" s="1"/>
  <c r="F265"/>
  <c r="F266" s="1"/>
  <c r="F267" s="1"/>
  <c r="M35"/>
  <c r="O35" s="1"/>
  <c r="F237"/>
  <c r="J237" s="1"/>
  <c r="I237" s="1"/>
  <c r="J238"/>
  <c r="I238" s="1"/>
  <c r="F213"/>
  <c r="F180"/>
  <c r="F131"/>
  <c r="F132" s="1"/>
  <c r="J132" s="1"/>
  <c r="I132" s="1"/>
  <c r="M37"/>
  <c r="O37" s="1"/>
  <c r="J7" i="22"/>
  <c r="F8"/>
  <c r="I28"/>
  <c r="H61"/>
  <c r="E61" s="1"/>
  <c r="H73"/>
  <c r="I211"/>
  <c r="F236"/>
  <c r="J234"/>
  <c r="F238"/>
  <c r="F235"/>
  <c r="J235" s="1"/>
  <c r="I235" s="1"/>
  <c r="H139"/>
  <c r="E139" s="1"/>
  <c r="F132"/>
  <c r="H17"/>
  <c r="E17" s="1"/>
  <c r="I55"/>
  <c r="H171"/>
  <c r="E171" s="1"/>
  <c r="H200"/>
  <c r="J74"/>
  <c r="F75"/>
  <c r="I159"/>
  <c r="I282"/>
  <c r="I129"/>
  <c r="J160"/>
  <c r="I160" s="1"/>
  <c r="H215"/>
  <c r="E215" s="1"/>
  <c r="J264"/>
  <c r="I264" s="1"/>
  <c r="F265"/>
  <c r="H36"/>
  <c r="E36" s="1"/>
  <c r="J130"/>
  <c r="J178"/>
  <c r="J263"/>
  <c r="H304"/>
  <c r="F29"/>
  <c r="H110"/>
  <c r="E110" s="1"/>
  <c r="I7" i="21"/>
  <c r="F31"/>
  <c r="J30"/>
  <c r="I30" s="1"/>
  <c r="F109"/>
  <c r="J108"/>
  <c r="I108" s="1"/>
  <c r="F133"/>
  <c r="F162"/>
  <c r="J161"/>
  <c r="I161" s="1"/>
  <c r="J239"/>
  <c r="I239" s="1"/>
  <c r="F240"/>
  <c r="F8"/>
  <c r="M6"/>
  <c r="J29"/>
  <c r="H128"/>
  <c r="H61"/>
  <c r="E61" s="1"/>
  <c r="F57"/>
  <c r="J56"/>
  <c r="H84"/>
  <c r="E84" s="1"/>
  <c r="F76"/>
  <c r="J75"/>
  <c r="H17"/>
  <c r="E17" s="1"/>
  <c r="H36"/>
  <c r="E36" s="1"/>
  <c r="H259"/>
  <c r="H139"/>
  <c r="E139" s="1"/>
  <c r="H304"/>
  <c r="J131"/>
  <c r="I131" s="1"/>
  <c r="J160"/>
  <c r="H171"/>
  <c r="E171" s="1"/>
  <c r="I178"/>
  <c r="I211"/>
  <c r="I234"/>
  <c r="H303" i="20"/>
  <c r="H302"/>
  <c r="H300"/>
  <c r="H299"/>
  <c r="H298"/>
  <c r="H297"/>
  <c r="H296"/>
  <c r="H295"/>
  <c r="H294"/>
  <c r="H291"/>
  <c r="H290"/>
  <c r="H289"/>
  <c r="H288"/>
  <c r="H287"/>
  <c r="H286"/>
  <c r="H285"/>
  <c r="H284"/>
  <c r="H283"/>
  <c r="F283"/>
  <c r="J283" s="1"/>
  <c r="I283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J282"/>
  <c r="H282"/>
  <c r="H280"/>
  <c r="H278"/>
  <c r="H277"/>
  <c r="H276"/>
  <c r="H275"/>
  <c r="H274"/>
  <c r="H272"/>
  <c r="H271"/>
  <c r="H270"/>
  <c r="H268"/>
  <c r="H267"/>
  <c r="H266"/>
  <c r="H265"/>
  <c r="H264"/>
  <c r="H269" s="1"/>
  <c r="E26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H263"/>
  <c r="F264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H239"/>
  <c r="H238"/>
  <c r="H237"/>
  <c r="H236"/>
  <c r="H235"/>
  <c r="B235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H234"/>
  <c r="F236"/>
  <c r="H232"/>
  <c r="H230"/>
  <c r="H229"/>
  <c r="H228"/>
  <c r="H227"/>
  <c r="H226"/>
  <c r="H225"/>
  <c r="H224"/>
  <c r="H223"/>
  <c r="H221"/>
  <c r="H220"/>
  <c r="H219"/>
  <c r="H218"/>
  <c r="H217"/>
  <c r="H216"/>
  <c r="H214"/>
  <c r="H213"/>
  <c r="H212"/>
  <c r="F212"/>
  <c r="J212" s="1"/>
  <c r="I212" s="1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J211"/>
  <c r="H211"/>
  <c r="H199"/>
  <c r="H198"/>
  <c r="H196"/>
  <c r="H195"/>
  <c r="H194"/>
  <c r="H193"/>
  <c r="H192"/>
  <c r="H191"/>
  <c r="H190"/>
  <c r="H187"/>
  <c r="H186"/>
  <c r="H185"/>
  <c r="H184"/>
  <c r="H183"/>
  <c r="H182"/>
  <c r="H181"/>
  <c r="H180"/>
  <c r="H179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H178"/>
  <c r="F179"/>
  <c r="H176"/>
  <c r="H175"/>
  <c r="H174"/>
  <c r="H173"/>
  <c r="H172"/>
  <c r="H169"/>
  <c r="H168"/>
  <c r="H167"/>
  <c r="H166"/>
  <c r="H165"/>
  <c r="H164"/>
  <c r="H163"/>
  <c r="H162"/>
  <c r="H161"/>
  <c r="H160"/>
  <c r="B160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H159"/>
  <c r="F160"/>
  <c r="J160" s="1"/>
  <c r="I160" s="1"/>
  <c r="H151"/>
  <c r="H149"/>
  <c r="H148"/>
  <c r="H147"/>
  <c r="H146"/>
  <c r="H145"/>
  <c r="H144"/>
  <c r="H143"/>
  <c r="H142"/>
  <c r="H141"/>
  <c r="H140"/>
  <c r="H137"/>
  <c r="H136"/>
  <c r="H135"/>
  <c r="H134"/>
  <c r="H133"/>
  <c r="H132"/>
  <c r="H131"/>
  <c r="H130"/>
  <c r="F130"/>
  <c r="F131" s="1"/>
  <c r="B130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H129"/>
  <c r="H139" s="1"/>
  <c r="E139" s="1"/>
  <c r="J129"/>
  <c r="H127"/>
  <c r="H125"/>
  <c r="H124"/>
  <c r="H123"/>
  <c r="H122"/>
  <c r="H121"/>
  <c r="H120"/>
  <c r="H119"/>
  <c r="H118"/>
  <c r="H116"/>
  <c r="H115"/>
  <c r="H114"/>
  <c r="H113"/>
  <c r="H112"/>
  <c r="H111"/>
  <c r="H109"/>
  <c r="H108"/>
  <c r="B108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H107"/>
  <c r="F108"/>
  <c r="F109" s="1"/>
  <c r="H89"/>
  <c r="H88"/>
  <c r="H87"/>
  <c r="H86"/>
  <c r="H85"/>
  <c r="H82"/>
  <c r="H81"/>
  <c r="H80"/>
  <c r="H79"/>
  <c r="H78"/>
  <c r="H77"/>
  <c r="H76"/>
  <c r="H75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H74"/>
  <c r="J74"/>
  <c r="H72"/>
  <c r="H70"/>
  <c r="H69"/>
  <c r="H68"/>
  <c r="H67"/>
  <c r="H66"/>
  <c r="H64"/>
  <c r="H63"/>
  <c r="H62"/>
  <c r="H60"/>
  <c r="H59"/>
  <c r="H58"/>
  <c r="H57"/>
  <c r="H56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H55"/>
  <c r="F56"/>
  <c r="J56" s="1"/>
  <c r="I56" s="1"/>
  <c r="H48"/>
  <c r="H47"/>
  <c r="H45"/>
  <c r="H44"/>
  <c r="H43"/>
  <c r="H42"/>
  <c r="H41"/>
  <c r="N40"/>
  <c r="H40"/>
  <c r="H39"/>
  <c r="H38"/>
  <c r="H37"/>
  <c r="H34"/>
  <c r="H33"/>
  <c r="H32"/>
  <c r="H31"/>
  <c r="H30"/>
  <c r="H29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H28"/>
  <c r="F29"/>
  <c r="F30" s="1"/>
  <c r="F31" s="1"/>
  <c r="F32" s="1"/>
  <c r="F33" s="1"/>
  <c r="F34" s="1"/>
  <c r="F35" s="1"/>
  <c r="F36" s="1"/>
  <c r="H26"/>
  <c r="H24"/>
  <c r="H23"/>
  <c r="H22"/>
  <c r="H21"/>
  <c r="H20"/>
  <c r="H19"/>
  <c r="H18"/>
  <c r="H15"/>
  <c r="H14"/>
  <c r="H13"/>
  <c r="H12"/>
  <c r="H11"/>
  <c r="H10"/>
  <c r="H9"/>
  <c r="H8"/>
  <c r="H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J6"/>
  <c r="I6" s="1"/>
  <c r="H6"/>
  <c r="F7"/>
  <c r="H303" i="19"/>
  <c r="H302"/>
  <c r="H300"/>
  <c r="H299"/>
  <c r="H298"/>
  <c r="H297"/>
  <c r="H296"/>
  <c r="H295"/>
  <c r="H294"/>
  <c r="H291"/>
  <c r="H290"/>
  <c r="H289"/>
  <c r="H288"/>
  <c r="H287"/>
  <c r="H286"/>
  <c r="H285"/>
  <c r="H284"/>
  <c r="H283"/>
  <c r="F283"/>
  <c r="J283" s="1"/>
  <c r="I283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J282"/>
  <c r="I282" s="1"/>
  <c r="H282"/>
  <c r="H280"/>
  <c r="H278"/>
  <c r="H277"/>
  <c r="H276"/>
  <c r="H275"/>
  <c r="H274"/>
  <c r="H272"/>
  <c r="H271"/>
  <c r="H270"/>
  <c r="H268"/>
  <c r="H267"/>
  <c r="H266"/>
  <c r="H265"/>
  <c r="H264"/>
  <c r="F264"/>
  <c r="J264" s="1"/>
  <c r="I264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J263"/>
  <c r="I263" s="1"/>
  <c r="H263"/>
  <c r="H269" s="1"/>
  <c r="E269" s="1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H239"/>
  <c r="J238"/>
  <c r="I238" s="1"/>
  <c r="H238"/>
  <c r="F238"/>
  <c r="F239" s="1"/>
  <c r="J239" s="1"/>
  <c r="I239" s="1"/>
  <c r="H237"/>
  <c r="H236"/>
  <c r="F236"/>
  <c r="J236" s="1"/>
  <c r="B236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H235"/>
  <c r="F235"/>
  <c r="J235" s="1"/>
  <c r="I235" s="1"/>
  <c r="B235"/>
  <c r="J234"/>
  <c r="I234"/>
  <c r="H234"/>
  <c r="H232"/>
  <c r="H230"/>
  <c r="H229"/>
  <c r="H228"/>
  <c r="H227"/>
  <c r="H226"/>
  <c r="H225"/>
  <c r="H224"/>
  <c r="H223"/>
  <c r="H221"/>
  <c r="H220"/>
  <c r="H219"/>
  <c r="H218"/>
  <c r="H217"/>
  <c r="H216"/>
  <c r="H214"/>
  <c r="H213"/>
  <c r="J212"/>
  <c r="I212" s="1"/>
  <c r="H212"/>
  <c r="F212"/>
  <c r="F213" s="1"/>
  <c r="J213" s="1"/>
  <c r="I213" s="1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J211"/>
  <c r="I211" s="1"/>
  <c r="H211"/>
  <c r="H199"/>
  <c r="H198"/>
  <c r="H196"/>
  <c r="H195"/>
  <c r="H194"/>
  <c r="H193"/>
  <c r="H192"/>
  <c r="H191"/>
  <c r="H190"/>
  <c r="H187"/>
  <c r="H186"/>
  <c r="H185"/>
  <c r="H184"/>
  <c r="H183"/>
  <c r="H182"/>
  <c r="H181"/>
  <c r="H180"/>
  <c r="H179"/>
  <c r="F179"/>
  <c r="J179" s="1"/>
  <c r="I179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J178"/>
  <c r="I178" s="1"/>
  <c r="H178"/>
  <c r="H176"/>
  <c r="H175"/>
  <c r="H174"/>
  <c r="H173"/>
  <c r="H172"/>
  <c r="H169"/>
  <c r="H168"/>
  <c r="H167"/>
  <c r="H166"/>
  <c r="H165"/>
  <c r="H164"/>
  <c r="H163"/>
  <c r="H162"/>
  <c r="H161"/>
  <c r="J160"/>
  <c r="I160" s="1"/>
  <c r="H160"/>
  <c r="F160"/>
  <c r="F161" s="1"/>
  <c r="F162" s="1"/>
  <c r="B160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J159"/>
  <c r="I159"/>
  <c r="H159"/>
  <c r="H151"/>
  <c r="H149"/>
  <c r="H148"/>
  <c r="H147"/>
  <c r="H146"/>
  <c r="H145"/>
  <c r="H144"/>
  <c r="H143"/>
  <c r="H142"/>
  <c r="H141"/>
  <c r="H140"/>
  <c r="H137"/>
  <c r="H136"/>
  <c r="H135"/>
  <c r="H134"/>
  <c r="H133"/>
  <c r="H132"/>
  <c r="H131"/>
  <c r="B13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H130"/>
  <c r="F130"/>
  <c r="J130" s="1"/>
  <c r="B130"/>
  <c r="J129"/>
  <c r="H129"/>
  <c r="H127"/>
  <c r="H125"/>
  <c r="H124"/>
  <c r="H123"/>
  <c r="H122"/>
  <c r="H121"/>
  <c r="H120"/>
  <c r="H119"/>
  <c r="H118"/>
  <c r="H116"/>
  <c r="H115"/>
  <c r="H114"/>
  <c r="H113"/>
  <c r="H112"/>
  <c r="H111"/>
  <c r="H109"/>
  <c r="H108"/>
  <c r="F108"/>
  <c r="F109" s="1"/>
  <c r="B108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J107"/>
  <c r="H107"/>
  <c r="H89"/>
  <c r="H88"/>
  <c r="H87"/>
  <c r="H86"/>
  <c r="H85"/>
  <c r="H82"/>
  <c r="H81"/>
  <c r="H80"/>
  <c r="H79"/>
  <c r="H78"/>
  <c r="H77"/>
  <c r="H76"/>
  <c r="J75"/>
  <c r="I75" s="1"/>
  <c r="H75"/>
  <c r="F75"/>
  <c r="F76" s="1"/>
  <c r="F77" s="1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J74"/>
  <c r="I74" s="1"/>
  <c r="H74"/>
  <c r="H72"/>
  <c r="H70"/>
  <c r="H69"/>
  <c r="H68"/>
  <c r="H67"/>
  <c r="H66"/>
  <c r="H64"/>
  <c r="H63"/>
  <c r="H62"/>
  <c r="H60"/>
  <c r="H59"/>
  <c r="H58"/>
  <c r="H57"/>
  <c r="F57"/>
  <c r="F58" s="1"/>
  <c r="H56"/>
  <c r="F56"/>
  <c r="J56" s="1"/>
  <c r="I56" s="1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J55"/>
  <c r="I55" s="1"/>
  <c r="H55"/>
  <c r="H48"/>
  <c r="H47"/>
  <c r="H45"/>
  <c r="H44"/>
  <c r="H43"/>
  <c r="H42"/>
  <c r="H41"/>
  <c r="H40"/>
  <c r="H39"/>
  <c r="H38"/>
  <c r="H37"/>
  <c r="H34"/>
  <c r="H33"/>
  <c r="H32"/>
  <c r="H31"/>
  <c r="H30"/>
  <c r="H29"/>
  <c r="F29"/>
  <c r="F30" s="1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J28"/>
  <c r="H28"/>
  <c r="H26"/>
  <c r="H24"/>
  <c r="H23"/>
  <c r="H22"/>
  <c r="H21"/>
  <c r="H20"/>
  <c r="H19"/>
  <c r="H18"/>
  <c r="H15"/>
  <c r="H14"/>
  <c r="H13"/>
  <c r="H12"/>
  <c r="H11"/>
  <c r="H10"/>
  <c r="H9"/>
  <c r="H8"/>
  <c r="J7"/>
  <c r="I7" s="1"/>
  <c r="H7"/>
  <c r="F7"/>
  <c r="F8" s="1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J6"/>
  <c r="H6"/>
  <c r="F282" i="18"/>
  <c r="J282" s="1"/>
  <c r="F263"/>
  <c r="F264" s="1"/>
  <c r="J264" s="1"/>
  <c r="I264" s="1"/>
  <c r="F234"/>
  <c r="F235" s="1"/>
  <c r="J235" s="1"/>
  <c r="I235" s="1"/>
  <c r="F211"/>
  <c r="J211" s="1"/>
  <c r="F178"/>
  <c r="J178" s="1"/>
  <c r="F159"/>
  <c r="J159" s="1"/>
  <c r="F129"/>
  <c r="F130" s="1"/>
  <c r="F107"/>
  <c r="F108" s="1"/>
  <c r="F74"/>
  <c r="J74" s="1"/>
  <c r="F55"/>
  <c r="J55" s="1"/>
  <c r="F28"/>
  <c r="F6"/>
  <c r="J6" s="1"/>
  <c r="H303"/>
  <c r="H302"/>
  <c r="H300"/>
  <c r="H299"/>
  <c r="H298"/>
  <c r="H297"/>
  <c r="H296"/>
  <c r="H295"/>
  <c r="H294"/>
  <c r="H291"/>
  <c r="H290"/>
  <c r="H289"/>
  <c r="H288"/>
  <c r="H287"/>
  <c r="H286"/>
  <c r="H285"/>
  <c r="H284"/>
  <c r="H283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H282"/>
  <c r="H293" s="1"/>
  <c r="E293" s="1"/>
  <c r="H280"/>
  <c r="H278"/>
  <c r="H277"/>
  <c r="H276"/>
  <c r="H275"/>
  <c r="H274"/>
  <c r="H272"/>
  <c r="H271"/>
  <c r="H270"/>
  <c r="H268"/>
  <c r="H267"/>
  <c r="H266"/>
  <c r="H265"/>
  <c r="H264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H263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H239"/>
  <c r="H238"/>
  <c r="H237"/>
  <c r="H236"/>
  <c r="B236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H235"/>
  <c r="B235"/>
  <c r="H234"/>
  <c r="H232"/>
  <c r="H230"/>
  <c r="H229"/>
  <c r="H228"/>
  <c r="H227"/>
  <c r="H226"/>
  <c r="H225"/>
  <c r="H224"/>
  <c r="H223"/>
  <c r="H221"/>
  <c r="H220"/>
  <c r="H219"/>
  <c r="H218"/>
  <c r="H217"/>
  <c r="H216"/>
  <c r="H214"/>
  <c r="H213"/>
  <c r="H212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H211"/>
  <c r="H199"/>
  <c r="H198"/>
  <c r="H196"/>
  <c r="H195"/>
  <c r="H194"/>
  <c r="H193"/>
  <c r="H192"/>
  <c r="H191"/>
  <c r="H190"/>
  <c r="H187"/>
  <c r="H186"/>
  <c r="H185"/>
  <c r="H184"/>
  <c r="H183"/>
  <c r="H182"/>
  <c r="H181"/>
  <c r="H180"/>
  <c r="H179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H178"/>
  <c r="H176"/>
  <c r="H175"/>
  <c r="H174"/>
  <c r="H173"/>
  <c r="H172"/>
  <c r="H169"/>
  <c r="H168"/>
  <c r="H167"/>
  <c r="H166"/>
  <c r="H165"/>
  <c r="H164"/>
  <c r="H163"/>
  <c r="H162"/>
  <c r="H161"/>
  <c r="H160"/>
  <c r="B160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H159"/>
  <c r="H151"/>
  <c r="H149"/>
  <c r="H148"/>
  <c r="H147"/>
  <c r="H146"/>
  <c r="H145"/>
  <c r="H144"/>
  <c r="H143"/>
  <c r="H142"/>
  <c r="H141"/>
  <c r="H140"/>
  <c r="H137"/>
  <c r="H136"/>
  <c r="H135"/>
  <c r="H134"/>
  <c r="H133"/>
  <c r="H132"/>
  <c r="H131"/>
  <c r="H130"/>
  <c r="H139" s="1"/>
  <c r="E139" s="1"/>
  <c r="B130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H129"/>
  <c r="H127"/>
  <c r="H125"/>
  <c r="H124"/>
  <c r="H123"/>
  <c r="H122"/>
  <c r="H121"/>
  <c r="H120"/>
  <c r="H119"/>
  <c r="H118"/>
  <c r="H116"/>
  <c r="H115"/>
  <c r="H114"/>
  <c r="H113"/>
  <c r="H112"/>
  <c r="H111"/>
  <c r="H109"/>
  <c r="H108"/>
  <c r="B108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J107"/>
  <c r="I107" s="1"/>
  <c r="H107"/>
  <c r="H89"/>
  <c r="H88"/>
  <c r="H87"/>
  <c r="H86"/>
  <c r="H85"/>
  <c r="H82"/>
  <c r="H81"/>
  <c r="H80"/>
  <c r="H79"/>
  <c r="H78"/>
  <c r="H77"/>
  <c r="H76"/>
  <c r="H75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H74"/>
  <c r="H72"/>
  <c r="H70"/>
  <c r="H69"/>
  <c r="H68"/>
  <c r="H67"/>
  <c r="H66"/>
  <c r="H64"/>
  <c r="H63"/>
  <c r="H62"/>
  <c r="H60"/>
  <c r="H59"/>
  <c r="H58"/>
  <c r="H57"/>
  <c r="H56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H55"/>
  <c r="H48"/>
  <c r="H47"/>
  <c r="H45"/>
  <c r="H44"/>
  <c r="H43"/>
  <c r="H42"/>
  <c r="H41"/>
  <c r="H40"/>
  <c r="H39"/>
  <c r="H38"/>
  <c r="H37"/>
  <c r="H34"/>
  <c r="H33"/>
  <c r="H32"/>
  <c r="H31"/>
  <c r="H30"/>
  <c r="H29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H28"/>
  <c r="H36" s="1"/>
  <c r="E36" s="1"/>
  <c r="H26"/>
  <c r="H24"/>
  <c r="H23"/>
  <c r="H22"/>
  <c r="H21"/>
  <c r="H20"/>
  <c r="H19"/>
  <c r="H18"/>
  <c r="H15"/>
  <c r="H14"/>
  <c r="H13"/>
  <c r="H12"/>
  <c r="H11"/>
  <c r="H10"/>
  <c r="H9"/>
  <c r="H8"/>
  <c r="H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H6"/>
  <c r="B283" i="17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35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16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60"/>
  <c r="B13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30"/>
  <c r="B109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08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H303"/>
  <c r="H302"/>
  <c r="H300"/>
  <c r="H299"/>
  <c r="H298"/>
  <c r="H297"/>
  <c r="H296"/>
  <c r="H295"/>
  <c r="H294"/>
  <c r="H291"/>
  <c r="H290"/>
  <c r="H289"/>
  <c r="H288"/>
  <c r="H287"/>
  <c r="H286"/>
  <c r="H285"/>
  <c r="H284"/>
  <c r="H283"/>
  <c r="F283"/>
  <c r="J283" s="1"/>
  <c r="I283" s="1"/>
  <c r="J282"/>
  <c r="I282" s="1"/>
  <c r="H282"/>
  <c r="H280"/>
  <c r="H278"/>
  <c r="H277"/>
  <c r="H276"/>
  <c r="H275"/>
  <c r="H274"/>
  <c r="H272"/>
  <c r="H271"/>
  <c r="H270"/>
  <c r="H268"/>
  <c r="H267"/>
  <c r="H266"/>
  <c r="H265"/>
  <c r="J264"/>
  <c r="I264" s="1"/>
  <c r="H264"/>
  <c r="F264"/>
  <c r="F265" s="1"/>
  <c r="F266" s="1"/>
  <c r="J263"/>
  <c r="H263"/>
  <c r="H269" s="1"/>
  <c r="E269" s="1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H239"/>
  <c r="H238"/>
  <c r="F238"/>
  <c r="F239" s="1"/>
  <c r="H237"/>
  <c r="H236"/>
  <c r="F236"/>
  <c r="J236" s="1"/>
  <c r="H235"/>
  <c r="F235"/>
  <c r="J235" s="1"/>
  <c r="I235" s="1"/>
  <c r="J234"/>
  <c r="H234"/>
  <c r="H232"/>
  <c r="H230"/>
  <c r="H229"/>
  <c r="H228"/>
  <c r="H227"/>
  <c r="H226"/>
  <c r="H225"/>
  <c r="H224"/>
  <c r="H223"/>
  <c r="H221"/>
  <c r="H220"/>
  <c r="H219"/>
  <c r="H218"/>
  <c r="H217"/>
  <c r="H216"/>
  <c r="H214"/>
  <c r="H213"/>
  <c r="H212"/>
  <c r="F212"/>
  <c r="F213" s="1"/>
  <c r="J211"/>
  <c r="H211"/>
  <c r="H199"/>
  <c r="H198"/>
  <c r="H196"/>
  <c r="H195"/>
  <c r="H194"/>
  <c r="H193"/>
  <c r="H192"/>
  <c r="H191"/>
  <c r="H190"/>
  <c r="H187"/>
  <c r="H186"/>
  <c r="H185"/>
  <c r="H184"/>
  <c r="H183"/>
  <c r="H182"/>
  <c r="H181"/>
  <c r="H180"/>
  <c r="H179"/>
  <c r="F179"/>
  <c r="F180" s="1"/>
  <c r="J178"/>
  <c r="H178"/>
  <c r="H176"/>
  <c r="H175"/>
  <c r="H174"/>
  <c r="H173"/>
  <c r="H172"/>
  <c r="H169"/>
  <c r="H168"/>
  <c r="H167"/>
  <c r="H166"/>
  <c r="H165"/>
  <c r="H164"/>
  <c r="H163"/>
  <c r="H162"/>
  <c r="H161"/>
  <c r="H160"/>
  <c r="F160"/>
  <c r="J160" s="1"/>
  <c r="J159"/>
  <c r="I159" s="1"/>
  <c r="H159"/>
  <c r="H151"/>
  <c r="H149"/>
  <c r="H148"/>
  <c r="H147"/>
  <c r="H146"/>
  <c r="H145"/>
  <c r="H144"/>
  <c r="H143"/>
  <c r="H142"/>
  <c r="H141"/>
  <c r="H140"/>
  <c r="H137"/>
  <c r="H136"/>
  <c r="H135"/>
  <c r="H134"/>
  <c r="H133"/>
  <c r="H132"/>
  <c r="H131"/>
  <c r="H130"/>
  <c r="F130"/>
  <c r="F131" s="1"/>
  <c r="J129"/>
  <c r="H129"/>
  <c r="H127"/>
  <c r="H125"/>
  <c r="H124"/>
  <c r="H123"/>
  <c r="H122"/>
  <c r="H121"/>
  <c r="H120"/>
  <c r="H119"/>
  <c r="H118"/>
  <c r="H116"/>
  <c r="H115"/>
  <c r="H114"/>
  <c r="H113"/>
  <c r="H112"/>
  <c r="H111"/>
  <c r="H109"/>
  <c r="H108"/>
  <c r="F108"/>
  <c r="J108" s="1"/>
  <c r="I108" s="1"/>
  <c r="J107"/>
  <c r="I107" s="1"/>
  <c r="H107"/>
  <c r="H89"/>
  <c r="H88"/>
  <c r="H87"/>
  <c r="H86"/>
  <c r="H85"/>
  <c r="H82"/>
  <c r="H81"/>
  <c r="H80"/>
  <c r="H79"/>
  <c r="H78"/>
  <c r="H77"/>
  <c r="H76"/>
  <c r="H75"/>
  <c r="F75"/>
  <c r="J75" s="1"/>
  <c r="I75" s="1"/>
  <c r="J74"/>
  <c r="I74" s="1"/>
  <c r="H74"/>
  <c r="H72"/>
  <c r="H70"/>
  <c r="H69"/>
  <c r="H68"/>
  <c r="H67"/>
  <c r="H66"/>
  <c r="H64"/>
  <c r="H63"/>
  <c r="H62"/>
  <c r="H60"/>
  <c r="H59"/>
  <c r="H58"/>
  <c r="H57"/>
  <c r="H56"/>
  <c r="F56"/>
  <c r="J56" s="1"/>
  <c r="I56" s="1"/>
  <c r="J55"/>
  <c r="I55" s="1"/>
  <c r="H55"/>
  <c r="H48"/>
  <c r="H47"/>
  <c r="H45"/>
  <c r="H44"/>
  <c r="H43"/>
  <c r="H42"/>
  <c r="H41"/>
  <c r="H40"/>
  <c r="H39"/>
  <c r="H38"/>
  <c r="H37"/>
  <c r="H34"/>
  <c r="H33"/>
  <c r="H32"/>
  <c r="H31"/>
  <c r="H30"/>
  <c r="H29"/>
  <c r="F29"/>
  <c r="J28"/>
  <c r="H28"/>
  <c r="H26"/>
  <c r="H24"/>
  <c r="H23"/>
  <c r="H22"/>
  <c r="H21"/>
  <c r="H20"/>
  <c r="H19"/>
  <c r="H18"/>
  <c r="H15"/>
  <c r="H14"/>
  <c r="H13"/>
  <c r="H12"/>
  <c r="H11"/>
  <c r="H10"/>
  <c r="H9"/>
  <c r="H8"/>
  <c r="H7"/>
  <c r="F7"/>
  <c r="F8" s="1"/>
  <c r="F9" s="1"/>
  <c r="M6"/>
  <c r="J6"/>
  <c r="I6"/>
  <c r="H6"/>
  <c r="F282" i="15"/>
  <c r="F283" s="1"/>
  <c r="J283" s="1"/>
  <c r="I283" s="1"/>
  <c r="F263"/>
  <c r="J263" s="1"/>
  <c r="I263" s="1"/>
  <c r="F234"/>
  <c r="F236" s="1"/>
  <c r="F211"/>
  <c r="J211" s="1"/>
  <c r="F178"/>
  <c r="F159"/>
  <c r="J159" s="1"/>
  <c r="F129"/>
  <c r="F130" s="1"/>
  <c r="F107"/>
  <c r="F108" s="1"/>
  <c r="F74"/>
  <c r="J74" s="1"/>
  <c r="F55"/>
  <c r="J55" s="1"/>
  <c r="F28"/>
  <c r="F6"/>
  <c r="F283" i="16"/>
  <c r="H303"/>
  <c r="H302"/>
  <c r="H300"/>
  <c r="H299"/>
  <c r="H298"/>
  <c r="H297"/>
  <c r="H296"/>
  <c r="H295"/>
  <c r="H294"/>
  <c r="H291"/>
  <c r="H290"/>
  <c r="H289"/>
  <c r="H288"/>
  <c r="H287"/>
  <c r="H286"/>
  <c r="H285"/>
  <c r="H284"/>
  <c r="H283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J282"/>
  <c r="H282"/>
  <c r="H293" s="1"/>
  <c r="E293" s="1"/>
  <c r="H280"/>
  <c r="H278"/>
  <c r="H277"/>
  <c r="H276"/>
  <c r="H275"/>
  <c r="H274"/>
  <c r="H272"/>
  <c r="H271"/>
  <c r="H270"/>
  <c r="H268"/>
  <c r="H267"/>
  <c r="H266"/>
  <c r="H265"/>
  <c r="H264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H263"/>
  <c r="F264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H239"/>
  <c r="H238"/>
  <c r="H237"/>
  <c r="H236"/>
  <c r="F236"/>
  <c r="F237" s="1"/>
  <c r="J237" s="1"/>
  <c r="I237" s="1"/>
  <c r="H235"/>
  <c r="B235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H234"/>
  <c r="H248" s="1"/>
  <c r="E248" s="1"/>
  <c r="J234"/>
  <c r="H232"/>
  <c r="H230"/>
  <c r="H229"/>
  <c r="H228"/>
  <c r="H227"/>
  <c r="H226"/>
  <c r="H225"/>
  <c r="H224"/>
  <c r="H223"/>
  <c r="H221"/>
  <c r="H220"/>
  <c r="H219"/>
  <c r="H218"/>
  <c r="H217"/>
  <c r="H216"/>
  <c r="H214"/>
  <c r="H213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H212"/>
  <c r="F212"/>
  <c r="J212" s="1"/>
  <c r="I212" s="1"/>
  <c r="B212"/>
  <c r="J211"/>
  <c r="H211"/>
  <c r="H199"/>
  <c r="H198"/>
  <c r="H196"/>
  <c r="H195"/>
  <c r="H194"/>
  <c r="H193"/>
  <c r="H192"/>
  <c r="H191"/>
  <c r="H190"/>
  <c r="H187"/>
  <c r="H186"/>
  <c r="H185"/>
  <c r="H184"/>
  <c r="H183"/>
  <c r="H182"/>
  <c r="H181"/>
  <c r="H180"/>
  <c r="H179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H178"/>
  <c r="F179"/>
  <c r="H176"/>
  <c r="H175"/>
  <c r="H174"/>
  <c r="H173"/>
  <c r="H172"/>
  <c r="H169"/>
  <c r="H168"/>
  <c r="H167"/>
  <c r="H166"/>
  <c r="H165"/>
  <c r="H164"/>
  <c r="H163"/>
  <c r="H162"/>
  <c r="H161"/>
  <c r="H160"/>
  <c r="B160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J159"/>
  <c r="H159"/>
  <c r="F160"/>
  <c r="H151"/>
  <c r="H149"/>
  <c r="H148"/>
  <c r="H147"/>
  <c r="H146"/>
  <c r="H145"/>
  <c r="H144"/>
  <c r="H143"/>
  <c r="H142"/>
  <c r="H141"/>
  <c r="H140"/>
  <c r="H137"/>
  <c r="H136"/>
  <c r="H135"/>
  <c r="H134"/>
  <c r="H133"/>
  <c r="H132"/>
  <c r="H131"/>
  <c r="B13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H130"/>
  <c r="F130"/>
  <c r="F131" s="1"/>
  <c r="B130"/>
  <c r="H129"/>
  <c r="H139" s="1"/>
  <c r="E139" s="1"/>
  <c r="J129"/>
  <c r="H127"/>
  <c r="H125"/>
  <c r="H124"/>
  <c r="H123"/>
  <c r="H122"/>
  <c r="H121"/>
  <c r="H120"/>
  <c r="H119"/>
  <c r="H118"/>
  <c r="H116"/>
  <c r="H115"/>
  <c r="H114"/>
  <c r="H113"/>
  <c r="H112"/>
  <c r="H111"/>
  <c r="H109"/>
  <c r="H108"/>
  <c r="F108"/>
  <c r="F109" s="1"/>
  <c r="B108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H107"/>
  <c r="J107"/>
  <c r="H89"/>
  <c r="H88"/>
  <c r="H87"/>
  <c r="H86"/>
  <c r="H85"/>
  <c r="H82"/>
  <c r="H81"/>
  <c r="H80"/>
  <c r="H79"/>
  <c r="H78"/>
  <c r="H77"/>
  <c r="H76"/>
  <c r="H75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H74"/>
  <c r="J74"/>
  <c r="H72"/>
  <c r="H70"/>
  <c r="H69"/>
  <c r="H68"/>
  <c r="H67"/>
  <c r="H66"/>
  <c r="H64"/>
  <c r="H63"/>
  <c r="H62"/>
  <c r="H60"/>
  <c r="H59"/>
  <c r="H58"/>
  <c r="H57"/>
  <c r="H56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J55"/>
  <c r="H55"/>
  <c r="H61" s="1"/>
  <c r="E61" s="1"/>
  <c r="F56"/>
  <c r="H48"/>
  <c r="H47"/>
  <c r="H45"/>
  <c r="H44"/>
  <c r="H43"/>
  <c r="H42"/>
  <c r="H41"/>
  <c r="H40"/>
  <c r="H39"/>
  <c r="H38"/>
  <c r="H37"/>
  <c r="H34"/>
  <c r="H33"/>
  <c r="H32"/>
  <c r="H31"/>
  <c r="H30"/>
  <c r="H29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H28"/>
  <c r="H36" s="1"/>
  <c r="E36" s="1"/>
  <c r="F29"/>
  <c r="H26"/>
  <c r="H24"/>
  <c r="H23"/>
  <c r="H22"/>
  <c r="H21"/>
  <c r="H20"/>
  <c r="H19"/>
  <c r="H18"/>
  <c r="H15"/>
  <c r="H14"/>
  <c r="H13"/>
  <c r="H12"/>
  <c r="H11"/>
  <c r="H10"/>
  <c r="H9"/>
  <c r="H8"/>
  <c r="B8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H7"/>
  <c r="F7"/>
  <c r="F8" s="1"/>
  <c r="B7"/>
  <c r="J6"/>
  <c r="M6" s="1"/>
  <c r="O6" s="1"/>
  <c r="H6"/>
  <c r="H303" i="15"/>
  <c r="H302"/>
  <c r="H300"/>
  <c r="H299"/>
  <c r="H298"/>
  <c r="H297"/>
  <c r="H296"/>
  <c r="H295"/>
  <c r="H294"/>
  <c r="H291"/>
  <c r="H290"/>
  <c r="H289"/>
  <c r="H288"/>
  <c r="H287"/>
  <c r="H286"/>
  <c r="H285"/>
  <c r="H284"/>
  <c r="H283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H282"/>
  <c r="H293" s="1"/>
  <c r="E293" s="1"/>
  <c r="J282"/>
  <c r="H280"/>
  <c r="H278"/>
  <c r="H277"/>
  <c r="H276"/>
  <c r="H275"/>
  <c r="H274"/>
  <c r="H272"/>
  <c r="H271"/>
  <c r="H270"/>
  <c r="H268"/>
  <c r="H267"/>
  <c r="H266"/>
  <c r="H265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H264"/>
  <c r="B264"/>
  <c r="H263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H239"/>
  <c r="H238"/>
  <c r="H237"/>
  <c r="H236"/>
  <c r="H235"/>
  <c r="B235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H234"/>
  <c r="H232"/>
  <c r="H230"/>
  <c r="H229"/>
  <c r="H228"/>
  <c r="H227"/>
  <c r="H226"/>
  <c r="H225"/>
  <c r="H224"/>
  <c r="H223"/>
  <c r="H221"/>
  <c r="H220"/>
  <c r="H219"/>
  <c r="H218"/>
  <c r="H217"/>
  <c r="H216"/>
  <c r="H214"/>
  <c r="H213"/>
  <c r="H212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H211"/>
  <c r="H199"/>
  <c r="H198"/>
  <c r="H196"/>
  <c r="H195"/>
  <c r="H194"/>
  <c r="H193"/>
  <c r="H192"/>
  <c r="H191"/>
  <c r="H190"/>
  <c r="H187"/>
  <c r="H186"/>
  <c r="H185"/>
  <c r="H184"/>
  <c r="H183"/>
  <c r="H182"/>
  <c r="H181"/>
  <c r="H180"/>
  <c r="H179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H178"/>
  <c r="F179"/>
  <c r="H176"/>
  <c r="H175"/>
  <c r="H174"/>
  <c r="H173"/>
  <c r="H172"/>
  <c r="H169"/>
  <c r="H168"/>
  <c r="H167"/>
  <c r="H166"/>
  <c r="H165"/>
  <c r="H164"/>
  <c r="H163"/>
  <c r="H162"/>
  <c r="H161"/>
  <c r="H160"/>
  <c r="B160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H159"/>
  <c r="H151"/>
  <c r="H149"/>
  <c r="H148"/>
  <c r="H147"/>
  <c r="H146"/>
  <c r="H145"/>
  <c r="H144"/>
  <c r="H143"/>
  <c r="H142"/>
  <c r="H141"/>
  <c r="H140"/>
  <c r="H137"/>
  <c r="H136"/>
  <c r="H135"/>
  <c r="H134"/>
  <c r="H133"/>
  <c r="H132"/>
  <c r="H131"/>
  <c r="H130"/>
  <c r="B130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H129"/>
  <c r="H139" s="1"/>
  <c r="E139" s="1"/>
  <c r="H127"/>
  <c r="H125"/>
  <c r="H124"/>
  <c r="H123"/>
  <c r="H122"/>
  <c r="H121"/>
  <c r="H120"/>
  <c r="H119"/>
  <c r="H118"/>
  <c r="H116"/>
  <c r="H115"/>
  <c r="H114"/>
  <c r="H113"/>
  <c r="H112"/>
  <c r="H111"/>
  <c r="H109"/>
  <c r="H108"/>
  <c r="B108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J107"/>
  <c r="I107" s="1"/>
  <c r="H107"/>
  <c r="H89"/>
  <c r="H88"/>
  <c r="H87"/>
  <c r="H86"/>
  <c r="H85"/>
  <c r="H82"/>
  <c r="H81"/>
  <c r="H80"/>
  <c r="H79"/>
  <c r="H78"/>
  <c r="H77"/>
  <c r="H76"/>
  <c r="H75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H74"/>
  <c r="H72"/>
  <c r="H70"/>
  <c r="H69"/>
  <c r="H68"/>
  <c r="H67"/>
  <c r="H66"/>
  <c r="H64"/>
  <c r="H63"/>
  <c r="H62"/>
  <c r="H60"/>
  <c r="H59"/>
  <c r="H58"/>
  <c r="H57"/>
  <c r="H56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H55"/>
  <c r="H48"/>
  <c r="H47"/>
  <c r="H45"/>
  <c r="H44"/>
  <c r="H43"/>
  <c r="H42"/>
  <c r="H41"/>
  <c r="H40"/>
  <c r="H39"/>
  <c r="H38"/>
  <c r="H37"/>
  <c r="H34"/>
  <c r="H33"/>
  <c r="H32"/>
  <c r="H31"/>
  <c r="H30"/>
  <c r="H29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H28"/>
  <c r="H36" s="1"/>
  <c r="E36" s="1"/>
  <c r="F29"/>
  <c r="H26"/>
  <c r="H24"/>
  <c r="H23"/>
  <c r="H22"/>
  <c r="H21"/>
  <c r="H20"/>
  <c r="H19"/>
  <c r="H18"/>
  <c r="H15"/>
  <c r="H14"/>
  <c r="H13"/>
  <c r="H12"/>
  <c r="H11"/>
  <c r="H10"/>
  <c r="H9"/>
  <c r="H8"/>
  <c r="H7"/>
  <c r="F7"/>
  <c r="F8" s="1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J6"/>
  <c r="H6"/>
  <c r="F254" i="26" l="1"/>
  <c r="J253"/>
  <c r="I253" s="1"/>
  <c r="I81"/>
  <c r="M7"/>
  <c r="O7" s="1"/>
  <c r="F14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M8"/>
  <c r="O8" s="1"/>
  <c r="Q35" i="25"/>
  <c r="S35" i="24" s="1"/>
  <c r="R35"/>
  <c r="J238" i="23"/>
  <c r="F239"/>
  <c r="H61" i="15"/>
  <c r="E61" s="1"/>
  <c r="H248" i="17"/>
  <c r="E248" s="1"/>
  <c r="H61" i="18"/>
  <c r="E61" s="1"/>
  <c r="H215"/>
  <c r="E215" s="1"/>
  <c r="M6" i="19"/>
  <c r="J108"/>
  <c r="I108" s="1"/>
  <c r="F180"/>
  <c r="J180" s="1"/>
  <c r="I180" s="1"/>
  <c r="H293"/>
  <c r="E293" s="1"/>
  <c r="H189" i="20"/>
  <c r="E189" s="1"/>
  <c r="H248"/>
  <c r="E248" s="1"/>
  <c r="J266" i="21"/>
  <c r="I266" s="1"/>
  <c r="H259" i="22"/>
  <c r="H281" i="21"/>
  <c r="Q37" i="25"/>
  <c r="S37" i="24" s="1"/>
  <c r="R37"/>
  <c r="M6" i="22"/>
  <c r="O6" s="1"/>
  <c r="I6"/>
  <c r="J108"/>
  <c r="I108" s="1"/>
  <c r="F109"/>
  <c r="H61" i="17"/>
  <c r="E61" s="1"/>
  <c r="F237"/>
  <c r="J237" s="1"/>
  <c r="I237" s="1"/>
  <c r="H293"/>
  <c r="E293" s="1"/>
  <c r="H269" i="18"/>
  <c r="E269" s="1"/>
  <c r="H90" i="21"/>
  <c r="H73"/>
  <c r="H233" i="22"/>
  <c r="H90"/>
  <c r="Q30" i="25"/>
  <c r="S30" i="24" s="1"/>
  <c r="R30"/>
  <c r="H248" i="15"/>
  <c r="E248" s="1"/>
  <c r="H269"/>
  <c r="E269" s="1"/>
  <c r="H269" i="16"/>
  <c r="E269" s="1"/>
  <c r="J7" i="17"/>
  <c r="J212"/>
  <c r="I212" s="1"/>
  <c r="H248" i="18"/>
  <c r="E248" s="1"/>
  <c r="H215" i="19"/>
  <c r="E215" s="1"/>
  <c r="H61" i="20"/>
  <c r="E61" s="1"/>
  <c r="N6" i="15"/>
  <c r="H84" i="19"/>
  <c r="E84" s="1"/>
  <c r="H248"/>
  <c r="E248" s="1"/>
  <c r="F284"/>
  <c r="F285" s="1"/>
  <c r="H293" i="20"/>
  <c r="E293" s="1"/>
  <c r="H152" i="21"/>
  <c r="J216" i="26"/>
  <c r="I216" s="1"/>
  <c r="J34"/>
  <c r="I34" s="1"/>
  <c r="J136"/>
  <c r="I136" s="1"/>
  <c r="I291"/>
  <c r="J188"/>
  <c r="I188" s="1"/>
  <c r="J246"/>
  <c r="I33"/>
  <c r="I135"/>
  <c r="I83"/>
  <c r="I187"/>
  <c r="I61"/>
  <c r="J271"/>
  <c r="I164"/>
  <c r="J84"/>
  <c r="I9"/>
  <c r="J113"/>
  <c r="I113" s="1"/>
  <c r="J62"/>
  <c r="I62" s="1"/>
  <c r="I270"/>
  <c r="J165"/>
  <c r="I165" s="1"/>
  <c r="J292"/>
  <c r="I292" s="1"/>
  <c r="J10"/>
  <c r="F285" i="25"/>
  <c r="J284"/>
  <c r="I284" s="1"/>
  <c r="J238"/>
  <c r="F239"/>
  <c r="I56"/>
  <c r="I180"/>
  <c r="F10"/>
  <c r="J9"/>
  <c r="O6"/>
  <c r="R6" i="24" s="1"/>
  <c r="I160" i="25"/>
  <c r="I212"/>
  <c r="F58"/>
  <c r="J57"/>
  <c r="I57" s="1"/>
  <c r="F182"/>
  <c r="J181"/>
  <c r="I181" s="1"/>
  <c r="I8"/>
  <c r="I29"/>
  <c r="F162"/>
  <c r="J161"/>
  <c r="I161" s="1"/>
  <c r="J132"/>
  <c r="I132" s="1"/>
  <c r="F133"/>
  <c r="F214"/>
  <c r="J213"/>
  <c r="I213" s="1"/>
  <c r="I265"/>
  <c r="J78"/>
  <c r="F79"/>
  <c r="J30"/>
  <c r="I30" s="1"/>
  <c r="F31"/>
  <c r="I283"/>
  <c r="F267"/>
  <c r="J266"/>
  <c r="I266" s="1"/>
  <c r="F111"/>
  <c r="J110"/>
  <c r="J284" i="24"/>
  <c r="I284" s="1"/>
  <c r="F237"/>
  <c r="J236"/>
  <c r="F214"/>
  <c r="J214" s="1"/>
  <c r="I214" s="1"/>
  <c r="J181"/>
  <c r="I181" s="1"/>
  <c r="F162"/>
  <c r="J162" s="1"/>
  <c r="I162" s="1"/>
  <c r="I8"/>
  <c r="I131"/>
  <c r="I266"/>
  <c r="I109"/>
  <c r="F59"/>
  <c r="J58"/>
  <c r="J9"/>
  <c r="F10"/>
  <c r="J132"/>
  <c r="I132" s="1"/>
  <c r="F133"/>
  <c r="I213"/>
  <c r="F111"/>
  <c r="J110"/>
  <c r="I110" s="1"/>
  <c r="I57"/>
  <c r="I161"/>
  <c r="I30"/>
  <c r="F77"/>
  <c r="J76"/>
  <c r="F286"/>
  <c r="J285"/>
  <c r="I285" s="1"/>
  <c r="F183"/>
  <c r="J182"/>
  <c r="I182" s="1"/>
  <c r="J31"/>
  <c r="F32"/>
  <c r="I75"/>
  <c r="F268"/>
  <c r="J267"/>
  <c r="I267" s="1"/>
  <c r="Q6"/>
  <c r="J58" i="23"/>
  <c r="F59"/>
  <c r="F182"/>
  <c r="J181"/>
  <c r="I181" s="1"/>
  <c r="J286"/>
  <c r="I286" s="1"/>
  <c r="F287"/>
  <c r="I11"/>
  <c r="I266"/>
  <c r="I180"/>
  <c r="I285"/>
  <c r="I213"/>
  <c r="F80"/>
  <c r="J79"/>
  <c r="J31"/>
  <c r="F32"/>
  <c r="J133"/>
  <c r="F134"/>
  <c r="F215"/>
  <c r="J214"/>
  <c r="I214" s="1"/>
  <c r="J113"/>
  <c r="F114"/>
  <c r="F13"/>
  <c r="J12"/>
  <c r="F165"/>
  <c r="J164"/>
  <c r="J267"/>
  <c r="I267" s="1"/>
  <c r="F268"/>
  <c r="M7" i="21"/>
  <c r="O7" s="1"/>
  <c r="F284" i="22"/>
  <c r="J284" s="1"/>
  <c r="J212"/>
  <c r="I212" s="1"/>
  <c r="F181"/>
  <c r="J181" s="1"/>
  <c r="I181" s="1"/>
  <c r="F57"/>
  <c r="J57" s="1"/>
  <c r="I57" s="1"/>
  <c r="F286" i="21"/>
  <c r="F287" s="1"/>
  <c r="J284"/>
  <c r="I284" s="1"/>
  <c r="J265"/>
  <c r="I265" s="1"/>
  <c r="J213"/>
  <c r="I213" s="1"/>
  <c r="F214"/>
  <c r="J180"/>
  <c r="I180" s="1"/>
  <c r="F181"/>
  <c r="I130" i="22"/>
  <c r="J265"/>
  <c r="I265" s="1"/>
  <c r="F266"/>
  <c r="F162"/>
  <c r="J161"/>
  <c r="I161" s="1"/>
  <c r="F237"/>
  <c r="J237" s="1"/>
  <c r="I237" s="1"/>
  <c r="J236"/>
  <c r="I7"/>
  <c r="H177"/>
  <c r="H27"/>
  <c r="J29"/>
  <c r="F30"/>
  <c r="I178"/>
  <c r="F214"/>
  <c r="J213"/>
  <c r="I213" s="1"/>
  <c r="I234"/>
  <c r="J8"/>
  <c r="F9"/>
  <c r="Q6"/>
  <c r="I263"/>
  <c r="I74"/>
  <c r="J238"/>
  <c r="I238" s="1"/>
  <c r="F239"/>
  <c r="H128"/>
  <c r="H49"/>
  <c r="F285"/>
  <c r="F76"/>
  <c r="J75"/>
  <c r="I75" s="1"/>
  <c r="J132"/>
  <c r="F133"/>
  <c r="H152"/>
  <c r="F77" i="21"/>
  <c r="J76"/>
  <c r="F58"/>
  <c r="J57"/>
  <c r="I57" s="1"/>
  <c r="O6"/>
  <c r="J267"/>
  <c r="I267" s="1"/>
  <c r="F268"/>
  <c r="J133"/>
  <c r="I133" s="1"/>
  <c r="F134"/>
  <c r="I75"/>
  <c r="I56"/>
  <c r="J162"/>
  <c r="I162" s="1"/>
  <c r="F163"/>
  <c r="F110"/>
  <c r="J109"/>
  <c r="H27"/>
  <c r="H49"/>
  <c r="I160"/>
  <c r="I29"/>
  <c r="F9"/>
  <c r="J8"/>
  <c r="J240"/>
  <c r="F241"/>
  <c r="F32"/>
  <c r="J31"/>
  <c r="H177"/>
  <c r="J159" i="20"/>
  <c r="I159" s="1"/>
  <c r="J107"/>
  <c r="I107" s="1"/>
  <c r="J55"/>
  <c r="I55" s="1"/>
  <c r="J30"/>
  <c r="I30" s="1"/>
  <c r="J32"/>
  <c r="I32" s="1"/>
  <c r="J34"/>
  <c r="I34" s="1"/>
  <c r="J35"/>
  <c r="J28"/>
  <c r="I28" s="1"/>
  <c r="J29"/>
  <c r="I29" s="1"/>
  <c r="J31"/>
  <c r="I31" s="1"/>
  <c r="J33"/>
  <c r="I33" s="1"/>
  <c r="F265" i="19"/>
  <c r="F266" s="1"/>
  <c r="F267" s="1"/>
  <c r="J109"/>
  <c r="I109" s="1"/>
  <c r="F110"/>
  <c r="I107"/>
  <c r="F37" i="20"/>
  <c r="F8"/>
  <c r="J7"/>
  <c r="J131"/>
  <c r="I131" s="1"/>
  <c r="F132"/>
  <c r="J264"/>
  <c r="I264" s="1"/>
  <c r="F265"/>
  <c r="H36"/>
  <c r="E36" s="1"/>
  <c r="J36" s="1"/>
  <c r="F237"/>
  <c r="J237" s="1"/>
  <c r="I237" s="1"/>
  <c r="J236"/>
  <c r="J179"/>
  <c r="I179" s="1"/>
  <c r="F180"/>
  <c r="H17"/>
  <c r="E17" s="1"/>
  <c r="I74"/>
  <c r="J109"/>
  <c r="I109" s="1"/>
  <c r="F110"/>
  <c r="H200"/>
  <c r="H281"/>
  <c r="F57"/>
  <c r="H73"/>
  <c r="F75"/>
  <c r="J108"/>
  <c r="I108" s="1"/>
  <c r="J130"/>
  <c r="F161"/>
  <c r="J178"/>
  <c r="I211"/>
  <c r="F213"/>
  <c r="H215"/>
  <c r="E215" s="1"/>
  <c r="F235"/>
  <c r="J235" s="1"/>
  <c r="I235" s="1"/>
  <c r="J263"/>
  <c r="I282"/>
  <c r="F284"/>
  <c r="H304"/>
  <c r="H152"/>
  <c r="F238"/>
  <c r="I129"/>
  <c r="H171"/>
  <c r="E171" s="1"/>
  <c r="J234"/>
  <c r="H259"/>
  <c r="H84"/>
  <c r="E84" s="1"/>
  <c r="H110"/>
  <c r="E110" s="1"/>
  <c r="O6" i="19"/>
  <c r="J77"/>
  <c r="I77" s="1"/>
  <c r="F78"/>
  <c r="F9"/>
  <c r="J8"/>
  <c r="J58"/>
  <c r="F59"/>
  <c r="F286"/>
  <c r="J285"/>
  <c r="I285" s="1"/>
  <c r="J266"/>
  <c r="I266" s="1"/>
  <c r="I6"/>
  <c r="H17"/>
  <c r="E17" s="1"/>
  <c r="F31"/>
  <c r="J30"/>
  <c r="I30" s="1"/>
  <c r="I130"/>
  <c r="M37"/>
  <c r="O37" s="1"/>
  <c r="J162"/>
  <c r="I162" s="1"/>
  <c r="F163"/>
  <c r="I236"/>
  <c r="M35"/>
  <c r="O35" s="1"/>
  <c r="M7"/>
  <c r="O7" s="1"/>
  <c r="I28"/>
  <c r="J29"/>
  <c r="J57"/>
  <c r="I57" s="1"/>
  <c r="J76"/>
  <c r="H110"/>
  <c r="E110" s="1"/>
  <c r="J110" s="1"/>
  <c r="F111"/>
  <c r="I129"/>
  <c r="F131"/>
  <c r="H139"/>
  <c r="E139" s="1"/>
  <c r="J161"/>
  <c r="I161" s="1"/>
  <c r="F181"/>
  <c r="H189"/>
  <c r="E189" s="1"/>
  <c r="F214"/>
  <c r="F237"/>
  <c r="J237" s="1"/>
  <c r="I237" s="1"/>
  <c r="H259"/>
  <c r="H281"/>
  <c r="H304"/>
  <c r="H61"/>
  <c r="E61" s="1"/>
  <c r="H171"/>
  <c r="E171" s="1"/>
  <c r="F240"/>
  <c r="J265"/>
  <c r="I265" s="1"/>
  <c r="J284"/>
  <c r="I284" s="1"/>
  <c r="H36"/>
  <c r="E36" s="1"/>
  <c r="J263" i="18"/>
  <c r="I263" s="1"/>
  <c r="F236"/>
  <c r="J236" s="1"/>
  <c r="F179"/>
  <c r="J179" s="1"/>
  <c r="I179" s="1"/>
  <c r="F56"/>
  <c r="J56" s="1"/>
  <c r="I56" s="1"/>
  <c r="M6"/>
  <c r="I6"/>
  <c r="I55"/>
  <c r="F131"/>
  <c r="J130"/>
  <c r="I211"/>
  <c r="I282"/>
  <c r="I74"/>
  <c r="F109"/>
  <c r="J108"/>
  <c r="I108" s="1"/>
  <c r="N40"/>
  <c r="F7"/>
  <c r="J28"/>
  <c r="F29"/>
  <c r="I159"/>
  <c r="H17"/>
  <c r="E17" s="1"/>
  <c r="H233"/>
  <c r="F57"/>
  <c r="H73"/>
  <c r="F75"/>
  <c r="H189"/>
  <c r="E189" s="1"/>
  <c r="H304"/>
  <c r="H49"/>
  <c r="J129"/>
  <c r="H152"/>
  <c r="F160"/>
  <c r="I178"/>
  <c r="F212"/>
  <c r="F238"/>
  <c r="F265"/>
  <c r="H281"/>
  <c r="F283"/>
  <c r="H171"/>
  <c r="E171" s="1"/>
  <c r="J234"/>
  <c r="H259"/>
  <c r="H84"/>
  <c r="E84" s="1"/>
  <c r="H110"/>
  <c r="E110" s="1"/>
  <c r="F284" i="17"/>
  <c r="F285" s="1"/>
  <c r="J285" s="1"/>
  <c r="I285" s="1"/>
  <c r="I236"/>
  <c r="M35"/>
  <c r="O35" s="1"/>
  <c r="J179"/>
  <c r="I179" s="1"/>
  <c r="F161"/>
  <c r="F162" s="1"/>
  <c r="J162" s="1"/>
  <c r="I162" s="1"/>
  <c r="J131"/>
  <c r="I131" s="1"/>
  <c r="F132"/>
  <c r="F133" s="1"/>
  <c r="F134" s="1"/>
  <c r="J130"/>
  <c r="F109"/>
  <c r="F110" s="1"/>
  <c r="F111" s="1"/>
  <c r="F76"/>
  <c r="F77" s="1"/>
  <c r="F78" s="1"/>
  <c r="F57"/>
  <c r="F58" s="1"/>
  <c r="F10"/>
  <c r="J9"/>
  <c r="I28"/>
  <c r="H17"/>
  <c r="E17" s="1"/>
  <c r="J77"/>
  <c r="I77" s="1"/>
  <c r="J133"/>
  <c r="I133" s="1"/>
  <c r="J180"/>
  <c r="I180" s="1"/>
  <c r="F181"/>
  <c r="O6"/>
  <c r="I7"/>
  <c r="J8"/>
  <c r="H36"/>
  <c r="E36" s="1"/>
  <c r="H73"/>
  <c r="F30"/>
  <c r="J29"/>
  <c r="J213"/>
  <c r="I213" s="1"/>
  <c r="F214"/>
  <c r="J239"/>
  <c r="I239" s="1"/>
  <c r="F240"/>
  <c r="J58"/>
  <c r="F59"/>
  <c r="I160"/>
  <c r="F267"/>
  <c r="J266"/>
  <c r="I266" s="1"/>
  <c r="J76"/>
  <c r="J109"/>
  <c r="I109" s="1"/>
  <c r="H110"/>
  <c r="E110" s="1"/>
  <c r="J110" s="1"/>
  <c r="I110" s="1"/>
  <c r="I129"/>
  <c r="J132"/>
  <c r="I132" s="1"/>
  <c r="H139"/>
  <c r="E139" s="1"/>
  <c r="H189"/>
  <c r="E189" s="1"/>
  <c r="J238"/>
  <c r="I238" s="1"/>
  <c r="H259"/>
  <c r="I263"/>
  <c r="H281"/>
  <c r="H304"/>
  <c r="H171"/>
  <c r="E171" s="1"/>
  <c r="I178"/>
  <c r="I211"/>
  <c r="H215"/>
  <c r="E215" s="1"/>
  <c r="I234"/>
  <c r="J265"/>
  <c r="I265" s="1"/>
  <c r="J284"/>
  <c r="I284" s="1"/>
  <c r="H84"/>
  <c r="E84" s="1"/>
  <c r="F264" i="15"/>
  <c r="M6"/>
  <c r="O6" s="1"/>
  <c r="F9" i="16"/>
  <c r="J8"/>
  <c r="F30"/>
  <c r="J29"/>
  <c r="J56"/>
  <c r="I56" s="1"/>
  <c r="F57"/>
  <c r="I129"/>
  <c r="J160"/>
  <c r="I160" s="1"/>
  <c r="F161"/>
  <c r="I234"/>
  <c r="J131"/>
  <c r="I131" s="1"/>
  <c r="F132"/>
  <c r="J179"/>
  <c r="I179" s="1"/>
  <c r="F180"/>
  <c r="J283"/>
  <c r="I283" s="1"/>
  <c r="F284"/>
  <c r="I74"/>
  <c r="I107"/>
  <c r="J264"/>
  <c r="I264" s="1"/>
  <c r="F265"/>
  <c r="I6"/>
  <c r="J7"/>
  <c r="H17"/>
  <c r="E17" s="1"/>
  <c r="J109"/>
  <c r="I109" s="1"/>
  <c r="F110"/>
  <c r="J28"/>
  <c r="I55"/>
  <c r="H73"/>
  <c r="F75"/>
  <c r="J108"/>
  <c r="I108" s="1"/>
  <c r="J130"/>
  <c r="I159"/>
  <c r="J178"/>
  <c r="H189"/>
  <c r="E189" s="1"/>
  <c r="I211"/>
  <c r="F213"/>
  <c r="H215"/>
  <c r="E215" s="1"/>
  <c r="F235"/>
  <c r="J235" s="1"/>
  <c r="I235" s="1"/>
  <c r="J236"/>
  <c r="J263"/>
  <c r="I282"/>
  <c r="H304"/>
  <c r="H49"/>
  <c r="H152"/>
  <c r="F238"/>
  <c r="H281"/>
  <c r="H171"/>
  <c r="E171" s="1"/>
  <c r="H259"/>
  <c r="H84"/>
  <c r="E84" s="1"/>
  <c r="H110"/>
  <c r="E110" s="1"/>
  <c r="F9" i="15"/>
  <c r="J8"/>
  <c r="F131"/>
  <c r="J130"/>
  <c r="J179"/>
  <c r="I179" s="1"/>
  <c r="F180"/>
  <c r="I74"/>
  <c r="F109"/>
  <c r="J108"/>
  <c r="I108" s="1"/>
  <c r="I6"/>
  <c r="J7"/>
  <c r="H17"/>
  <c r="E17" s="1"/>
  <c r="F30"/>
  <c r="J29"/>
  <c r="I55"/>
  <c r="I159"/>
  <c r="F237"/>
  <c r="J237" s="1"/>
  <c r="I237" s="1"/>
  <c r="J236"/>
  <c r="M35" s="1"/>
  <c r="I282"/>
  <c r="I211"/>
  <c r="H200"/>
  <c r="J28"/>
  <c r="H73"/>
  <c r="F75"/>
  <c r="J178"/>
  <c r="H189"/>
  <c r="E189" s="1"/>
  <c r="H215"/>
  <c r="E215" s="1"/>
  <c r="F235"/>
  <c r="J235" s="1"/>
  <c r="I235" s="1"/>
  <c r="F284"/>
  <c r="H304"/>
  <c r="H49"/>
  <c r="F56"/>
  <c r="J129"/>
  <c r="H152"/>
  <c r="F160"/>
  <c r="F212"/>
  <c r="F238"/>
  <c r="H281"/>
  <c r="H171"/>
  <c r="E171" s="1"/>
  <c r="J234"/>
  <c r="H259"/>
  <c r="H84"/>
  <c r="E84" s="1"/>
  <c r="H110"/>
  <c r="E110" s="1"/>
  <c r="J254" i="26" l="1"/>
  <c r="I254" s="1"/>
  <c r="F255"/>
  <c r="H49" i="17"/>
  <c r="H128"/>
  <c r="F163"/>
  <c r="F164" s="1"/>
  <c r="H152"/>
  <c r="H90" i="19"/>
  <c r="H233"/>
  <c r="I238" i="23"/>
  <c r="M7"/>
  <c r="O7" s="1"/>
  <c r="J109" i="22"/>
  <c r="I109" s="1"/>
  <c r="F110"/>
  <c r="J239" i="23"/>
  <c r="F240"/>
  <c r="H177" i="20"/>
  <c r="I10" i="26"/>
  <c r="J114"/>
  <c r="I84"/>
  <c r="J247"/>
  <c r="I247" s="1"/>
  <c r="J189"/>
  <c r="I189" s="1"/>
  <c r="J293"/>
  <c r="I293" s="1"/>
  <c r="J272"/>
  <c r="I246"/>
  <c r="J166"/>
  <c r="I166" s="1"/>
  <c r="J218"/>
  <c r="I271"/>
  <c r="M27"/>
  <c r="O27" s="1"/>
  <c r="J35"/>
  <c r="J11"/>
  <c r="J85"/>
  <c r="I85" s="1"/>
  <c r="F59" i="25"/>
  <c r="J58"/>
  <c r="F11"/>
  <c r="J10"/>
  <c r="F112"/>
  <c r="J111"/>
  <c r="I111" s="1"/>
  <c r="F80"/>
  <c r="J79"/>
  <c r="Q6"/>
  <c r="S6" i="24" s="1"/>
  <c r="F240" i="25"/>
  <c r="J239"/>
  <c r="F268"/>
  <c r="J267"/>
  <c r="J31"/>
  <c r="F32"/>
  <c r="F134"/>
  <c r="J133"/>
  <c r="I133" s="1"/>
  <c r="I9"/>
  <c r="I110"/>
  <c r="F286"/>
  <c r="J285"/>
  <c r="I78"/>
  <c r="F215"/>
  <c r="J214"/>
  <c r="I214" s="1"/>
  <c r="F163"/>
  <c r="J162"/>
  <c r="I162" s="1"/>
  <c r="F183"/>
  <c r="J182"/>
  <c r="I182" s="1"/>
  <c r="I238"/>
  <c r="M7"/>
  <c r="F238" i="24"/>
  <c r="J237"/>
  <c r="I237" s="1"/>
  <c r="M35"/>
  <c r="O35" s="1"/>
  <c r="Q35" s="1"/>
  <c r="I236"/>
  <c r="F215"/>
  <c r="J215" s="1"/>
  <c r="F163"/>
  <c r="F164" s="1"/>
  <c r="J32"/>
  <c r="I32" s="1"/>
  <c r="F33"/>
  <c r="J183"/>
  <c r="I183" s="1"/>
  <c r="F184"/>
  <c r="J77"/>
  <c r="F78"/>
  <c r="F112"/>
  <c r="J111"/>
  <c r="I111" s="1"/>
  <c r="I9"/>
  <c r="I58"/>
  <c r="M27"/>
  <c r="O27" s="1"/>
  <c r="Q27" s="1"/>
  <c r="J268"/>
  <c r="I268" s="1"/>
  <c r="F269"/>
  <c r="I76"/>
  <c r="M30"/>
  <c r="O30" s="1"/>
  <c r="Q30" s="1"/>
  <c r="J10"/>
  <c r="F11"/>
  <c r="J286"/>
  <c r="F287"/>
  <c r="I31"/>
  <c r="F134"/>
  <c r="J133"/>
  <c r="I133" s="1"/>
  <c r="J59"/>
  <c r="I59" s="1"/>
  <c r="F60"/>
  <c r="F60" i="23"/>
  <c r="J59"/>
  <c r="I59" s="1"/>
  <c r="M27"/>
  <c r="O27" s="1"/>
  <c r="I58"/>
  <c r="F269"/>
  <c r="J268"/>
  <c r="I268" s="1"/>
  <c r="I12"/>
  <c r="J165"/>
  <c r="I165" s="1"/>
  <c r="F166"/>
  <c r="I113"/>
  <c r="I133"/>
  <c r="I164"/>
  <c r="F115"/>
  <c r="J114"/>
  <c r="I114" s="1"/>
  <c r="F135"/>
  <c r="J134"/>
  <c r="I31"/>
  <c r="J80"/>
  <c r="F81"/>
  <c r="J287"/>
  <c r="F288"/>
  <c r="J13"/>
  <c r="F14"/>
  <c r="J215"/>
  <c r="I215" s="1"/>
  <c r="F216"/>
  <c r="F33"/>
  <c r="J32"/>
  <c r="I32" s="1"/>
  <c r="I79"/>
  <c r="J182"/>
  <c r="F183"/>
  <c r="J286" i="21"/>
  <c r="I286" s="1"/>
  <c r="M37" i="22"/>
  <c r="O37" s="1"/>
  <c r="Q37" s="1"/>
  <c r="F182"/>
  <c r="J182" s="1"/>
  <c r="I182" s="1"/>
  <c r="F58"/>
  <c r="F59" s="1"/>
  <c r="F215" i="21"/>
  <c r="J214"/>
  <c r="I214" s="1"/>
  <c r="F182"/>
  <c r="J181"/>
  <c r="I181" s="1"/>
  <c r="F134" i="22"/>
  <c r="J133"/>
  <c r="I133" s="1"/>
  <c r="I284"/>
  <c r="J9"/>
  <c r="F10"/>
  <c r="F163"/>
  <c r="J162"/>
  <c r="I162" s="1"/>
  <c r="M7"/>
  <c r="F240"/>
  <c r="J239"/>
  <c r="I239" s="1"/>
  <c r="I29"/>
  <c r="J30"/>
  <c r="I30" s="1"/>
  <c r="F31"/>
  <c r="I132"/>
  <c r="F77"/>
  <c r="J76"/>
  <c r="F286"/>
  <c r="J285"/>
  <c r="I285" s="1"/>
  <c r="M8"/>
  <c r="O8" s="1"/>
  <c r="Q8" s="1"/>
  <c r="I8"/>
  <c r="J214"/>
  <c r="F215"/>
  <c r="I236"/>
  <c r="M35"/>
  <c r="O35" s="1"/>
  <c r="Q35" s="1"/>
  <c r="F267"/>
  <c r="J266"/>
  <c r="I240" i="21"/>
  <c r="I109"/>
  <c r="J134"/>
  <c r="F135"/>
  <c r="I76"/>
  <c r="M30"/>
  <c r="O30" s="1"/>
  <c r="F242"/>
  <c r="J241"/>
  <c r="I241" s="1"/>
  <c r="J58"/>
  <c r="F59"/>
  <c r="F33"/>
  <c r="J32"/>
  <c r="I32" s="1"/>
  <c r="F10"/>
  <c r="J9"/>
  <c r="J163"/>
  <c r="I163" s="1"/>
  <c r="F164"/>
  <c r="F269"/>
  <c r="J268"/>
  <c r="I31"/>
  <c r="I8"/>
  <c r="M8"/>
  <c r="J287"/>
  <c r="F288"/>
  <c r="J110"/>
  <c r="I110" s="1"/>
  <c r="F111"/>
  <c r="J77"/>
  <c r="F78"/>
  <c r="M6" i="20"/>
  <c r="O6" s="1"/>
  <c r="I36"/>
  <c r="I234"/>
  <c r="F214"/>
  <c r="J213"/>
  <c r="J132"/>
  <c r="F133"/>
  <c r="I7"/>
  <c r="H27"/>
  <c r="H90"/>
  <c r="J238"/>
  <c r="I238" s="1"/>
  <c r="F239"/>
  <c r="F285"/>
  <c r="J284"/>
  <c r="F162"/>
  <c r="J161"/>
  <c r="F76"/>
  <c r="J75"/>
  <c r="F111"/>
  <c r="J110"/>
  <c r="I110" s="1"/>
  <c r="I236"/>
  <c r="M35"/>
  <c r="O35" s="1"/>
  <c r="Q35" s="1"/>
  <c r="F38"/>
  <c r="J37"/>
  <c r="I37" s="1"/>
  <c r="H233"/>
  <c r="I178"/>
  <c r="J265"/>
  <c r="I265" s="1"/>
  <c r="F266"/>
  <c r="I263"/>
  <c r="M37"/>
  <c r="O37" s="1"/>
  <c r="Q37" s="1"/>
  <c r="I130"/>
  <c r="F58"/>
  <c r="J57"/>
  <c r="J180"/>
  <c r="I180" s="1"/>
  <c r="F181"/>
  <c r="F9"/>
  <c r="J8"/>
  <c r="H128"/>
  <c r="H49"/>
  <c r="I110" i="19"/>
  <c r="F215"/>
  <c r="J214"/>
  <c r="J286"/>
  <c r="I286" s="1"/>
  <c r="F287"/>
  <c r="F10"/>
  <c r="J9"/>
  <c r="H128"/>
  <c r="F112"/>
  <c r="J111"/>
  <c r="I111" s="1"/>
  <c r="I29"/>
  <c r="F32"/>
  <c r="J31"/>
  <c r="I8"/>
  <c r="M8"/>
  <c r="O8" s="1"/>
  <c r="H49"/>
  <c r="H200"/>
  <c r="F182"/>
  <c r="J181"/>
  <c r="J163"/>
  <c r="I163" s="1"/>
  <c r="F164"/>
  <c r="J267"/>
  <c r="I267" s="1"/>
  <c r="F268"/>
  <c r="I58"/>
  <c r="M27"/>
  <c r="O27" s="1"/>
  <c r="H152"/>
  <c r="J240"/>
  <c r="I240" s="1"/>
  <c r="F241"/>
  <c r="F132"/>
  <c r="J131"/>
  <c r="I76"/>
  <c r="M30"/>
  <c r="O30" s="1"/>
  <c r="J59"/>
  <c r="I59" s="1"/>
  <c r="F60"/>
  <c r="J78"/>
  <c r="I78" s="1"/>
  <c r="F79"/>
  <c r="H73"/>
  <c r="H27"/>
  <c r="H177"/>
  <c r="F237" i="18"/>
  <c r="J237" s="1"/>
  <c r="I237" s="1"/>
  <c r="F180"/>
  <c r="F181" s="1"/>
  <c r="I234"/>
  <c r="J265"/>
  <c r="F266"/>
  <c r="J180"/>
  <c r="I129"/>
  <c r="I236"/>
  <c r="M35"/>
  <c r="O35" s="1"/>
  <c r="Q35" s="1"/>
  <c r="H177"/>
  <c r="H128"/>
  <c r="J212"/>
  <c r="M37" s="1"/>
  <c r="O37" s="1"/>
  <c r="Q37" s="1"/>
  <c r="F213"/>
  <c r="F58"/>
  <c r="J57"/>
  <c r="I28"/>
  <c r="J131"/>
  <c r="I131" s="1"/>
  <c r="F132"/>
  <c r="O6"/>
  <c r="H27"/>
  <c r="J283"/>
  <c r="F284"/>
  <c r="J238"/>
  <c r="I238" s="1"/>
  <c r="F239"/>
  <c r="J160"/>
  <c r="F161"/>
  <c r="J29"/>
  <c r="F30"/>
  <c r="I130"/>
  <c r="F76"/>
  <c r="J75"/>
  <c r="J7"/>
  <c r="F8"/>
  <c r="J109"/>
  <c r="F110"/>
  <c r="H200"/>
  <c r="H90"/>
  <c r="F286" i="17"/>
  <c r="F287" s="1"/>
  <c r="J161"/>
  <c r="I161" s="1"/>
  <c r="I130"/>
  <c r="M37"/>
  <c r="O37" s="1"/>
  <c r="J57"/>
  <c r="I57" s="1"/>
  <c r="F31"/>
  <c r="J30"/>
  <c r="I30" s="1"/>
  <c r="J134"/>
  <c r="F135"/>
  <c r="H200"/>
  <c r="I76"/>
  <c r="M30"/>
  <c r="O30" s="1"/>
  <c r="J240"/>
  <c r="I240" s="1"/>
  <c r="F241"/>
  <c r="I29"/>
  <c r="J163"/>
  <c r="H177"/>
  <c r="H233"/>
  <c r="M7"/>
  <c r="J267"/>
  <c r="I267" s="1"/>
  <c r="F268"/>
  <c r="I58"/>
  <c r="M27"/>
  <c r="O27" s="1"/>
  <c r="F182"/>
  <c r="J181"/>
  <c r="J78"/>
  <c r="I78" s="1"/>
  <c r="F79"/>
  <c r="F11"/>
  <c r="J10"/>
  <c r="J59"/>
  <c r="I59" s="1"/>
  <c r="F60"/>
  <c r="F215"/>
  <c r="J214"/>
  <c r="I214" s="1"/>
  <c r="I8"/>
  <c r="M8"/>
  <c r="O8" s="1"/>
  <c r="J286"/>
  <c r="I286" s="1"/>
  <c r="F112"/>
  <c r="J111"/>
  <c r="I111" s="1"/>
  <c r="I9"/>
  <c r="H90"/>
  <c r="H27"/>
  <c r="J264" i="15"/>
  <c r="I264" s="1"/>
  <c r="F265"/>
  <c r="J238" i="16"/>
  <c r="I238" s="1"/>
  <c r="F239"/>
  <c r="I178"/>
  <c r="F76"/>
  <c r="J75"/>
  <c r="J265"/>
  <c r="I265" s="1"/>
  <c r="F266"/>
  <c r="I29"/>
  <c r="I28"/>
  <c r="F111"/>
  <c r="J110"/>
  <c r="I110" s="1"/>
  <c r="J180"/>
  <c r="I180" s="1"/>
  <c r="F181"/>
  <c r="F10"/>
  <c r="J9"/>
  <c r="H90"/>
  <c r="H200"/>
  <c r="I236"/>
  <c r="M35"/>
  <c r="I130"/>
  <c r="M37"/>
  <c r="I7"/>
  <c r="F162"/>
  <c r="J161"/>
  <c r="F58"/>
  <c r="J57"/>
  <c r="I8"/>
  <c r="H177"/>
  <c r="H128"/>
  <c r="I263"/>
  <c r="F214"/>
  <c r="J213"/>
  <c r="F285"/>
  <c r="J284"/>
  <c r="J132"/>
  <c r="I132" s="1"/>
  <c r="F133"/>
  <c r="F31"/>
  <c r="J30"/>
  <c r="I30" s="1"/>
  <c r="H233"/>
  <c r="H27"/>
  <c r="Q6" i="15"/>
  <c r="I234"/>
  <c r="J212"/>
  <c r="M37" s="1"/>
  <c r="F213"/>
  <c r="F285"/>
  <c r="J284"/>
  <c r="I28"/>
  <c r="F10"/>
  <c r="J9"/>
  <c r="H233"/>
  <c r="H128"/>
  <c r="J238"/>
  <c r="I238" s="1"/>
  <c r="F239"/>
  <c r="I129"/>
  <c r="I236"/>
  <c r="J180"/>
  <c r="I180" s="1"/>
  <c r="F181"/>
  <c r="I8"/>
  <c r="H27"/>
  <c r="F31"/>
  <c r="J30"/>
  <c r="I7"/>
  <c r="J131"/>
  <c r="I131" s="1"/>
  <c r="F132"/>
  <c r="F76"/>
  <c r="J75"/>
  <c r="J160"/>
  <c r="F161"/>
  <c r="J56"/>
  <c r="F57"/>
  <c r="I178"/>
  <c r="I29"/>
  <c r="J109"/>
  <c r="F110"/>
  <c r="I130"/>
  <c r="H177"/>
  <c r="H90"/>
  <c r="J255" i="26" l="1"/>
  <c r="I255" s="1"/>
  <c r="F256"/>
  <c r="O35" i="16"/>
  <c r="N35" i="15"/>
  <c r="O35" s="1"/>
  <c r="Q35" s="1"/>
  <c r="I239" i="23"/>
  <c r="M8"/>
  <c r="O8" s="1"/>
  <c r="F241"/>
  <c r="J240"/>
  <c r="I240" s="1"/>
  <c r="J58" i="22"/>
  <c r="F216" i="24"/>
  <c r="O37" i="16"/>
  <c r="N37" i="15"/>
  <c r="O37" s="1"/>
  <c r="Q37" s="1"/>
  <c r="J110" i="22"/>
  <c r="I110" s="1"/>
  <c r="F111"/>
  <c r="J86" i="26"/>
  <c r="I86" s="1"/>
  <c r="J36"/>
  <c r="I218"/>
  <c r="J167"/>
  <c r="I167" s="1"/>
  <c r="J115"/>
  <c r="I115" s="1"/>
  <c r="I35"/>
  <c r="J219"/>
  <c r="I219" s="1"/>
  <c r="J294"/>
  <c r="J12"/>
  <c r="I12" s="1"/>
  <c r="I272"/>
  <c r="J190"/>
  <c r="I11"/>
  <c r="J64"/>
  <c r="J273"/>
  <c r="I273" s="1"/>
  <c r="J248"/>
  <c r="I114"/>
  <c r="F135" i="25"/>
  <c r="J134"/>
  <c r="J268"/>
  <c r="I268" s="1"/>
  <c r="F269"/>
  <c r="I239"/>
  <c r="M8"/>
  <c r="O8" s="1"/>
  <c r="I79"/>
  <c r="I10"/>
  <c r="O7"/>
  <c r="R7" i="24" s="1"/>
  <c r="J183" i="25"/>
  <c r="I183" s="1"/>
  <c r="F184"/>
  <c r="J215"/>
  <c r="I215" s="1"/>
  <c r="F216"/>
  <c r="J286"/>
  <c r="I286" s="1"/>
  <c r="F287"/>
  <c r="I267"/>
  <c r="J112"/>
  <c r="F113"/>
  <c r="J59"/>
  <c r="F60"/>
  <c r="I285"/>
  <c r="I31"/>
  <c r="I58"/>
  <c r="M27"/>
  <c r="O27" s="1"/>
  <c r="J163"/>
  <c r="I163" s="1"/>
  <c r="F164"/>
  <c r="J32"/>
  <c r="F33"/>
  <c r="F241"/>
  <c r="J240"/>
  <c r="F81"/>
  <c r="J80"/>
  <c r="F12"/>
  <c r="J11"/>
  <c r="F239" i="24"/>
  <c r="J238"/>
  <c r="J163"/>
  <c r="I163" s="1"/>
  <c r="F135"/>
  <c r="J134"/>
  <c r="J164"/>
  <c r="I164" s="1"/>
  <c r="F165"/>
  <c r="I77"/>
  <c r="F61"/>
  <c r="J60"/>
  <c r="I286"/>
  <c r="I215"/>
  <c r="I10"/>
  <c r="J78"/>
  <c r="I78" s="1"/>
  <c r="F79"/>
  <c r="J33"/>
  <c r="F34"/>
  <c r="J287"/>
  <c r="I287" s="1"/>
  <c r="F288"/>
  <c r="F217"/>
  <c r="J216"/>
  <c r="I216" s="1"/>
  <c r="J11"/>
  <c r="F12"/>
  <c r="F270"/>
  <c r="J269"/>
  <c r="I269" s="1"/>
  <c r="J112"/>
  <c r="F113"/>
  <c r="J184"/>
  <c r="F185"/>
  <c r="F61" i="23"/>
  <c r="J60"/>
  <c r="I60" s="1"/>
  <c r="I287"/>
  <c r="J216"/>
  <c r="I216" s="1"/>
  <c r="F217"/>
  <c r="F289"/>
  <c r="J288"/>
  <c r="I288" s="1"/>
  <c r="F136"/>
  <c r="J135"/>
  <c r="J166"/>
  <c r="I166" s="1"/>
  <c r="F167"/>
  <c r="F270"/>
  <c r="J269"/>
  <c r="I269" s="1"/>
  <c r="I182"/>
  <c r="F34"/>
  <c r="J33"/>
  <c r="I13"/>
  <c r="I80"/>
  <c r="I134"/>
  <c r="M38"/>
  <c r="O38" s="1"/>
  <c r="J183"/>
  <c r="I183" s="1"/>
  <c r="F184"/>
  <c r="F15"/>
  <c r="J14"/>
  <c r="J81"/>
  <c r="I81" s="1"/>
  <c r="F82"/>
  <c r="F116"/>
  <c r="J115"/>
  <c r="I115" s="1"/>
  <c r="F183" i="22"/>
  <c r="F184" s="1"/>
  <c r="F216" i="21"/>
  <c r="J215"/>
  <c r="I215" s="1"/>
  <c r="J182"/>
  <c r="I182" s="1"/>
  <c r="F183"/>
  <c r="M30" i="22"/>
  <c r="O30" s="1"/>
  <c r="Q30" s="1"/>
  <c r="I76"/>
  <c r="J31"/>
  <c r="F32"/>
  <c r="J286"/>
  <c r="I286" s="1"/>
  <c r="F287"/>
  <c r="J59"/>
  <c r="I59" s="1"/>
  <c r="F60"/>
  <c r="I9"/>
  <c r="F135"/>
  <c r="J134"/>
  <c r="F268"/>
  <c r="J267"/>
  <c r="I267" s="1"/>
  <c r="I214"/>
  <c r="M27"/>
  <c r="O27" s="1"/>
  <c r="Q27" s="1"/>
  <c r="I58"/>
  <c r="O7"/>
  <c r="J10"/>
  <c r="F11"/>
  <c r="I266"/>
  <c r="J215"/>
  <c r="I215" s="1"/>
  <c r="F216"/>
  <c r="J77"/>
  <c r="F78"/>
  <c r="F241"/>
  <c r="J240"/>
  <c r="I240" s="1"/>
  <c r="J163"/>
  <c r="F164"/>
  <c r="I9" i="21"/>
  <c r="I134"/>
  <c r="M38"/>
  <c r="O38" s="1"/>
  <c r="F112"/>
  <c r="J111"/>
  <c r="I111" s="1"/>
  <c r="F270"/>
  <c r="J269"/>
  <c r="I269" s="1"/>
  <c r="F34"/>
  <c r="J33"/>
  <c r="F136"/>
  <c r="J135"/>
  <c r="I135" s="1"/>
  <c r="I77"/>
  <c r="I287"/>
  <c r="I268"/>
  <c r="F165"/>
  <c r="J164"/>
  <c r="I164" s="1"/>
  <c r="J59"/>
  <c r="I59" s="1"/>
  <c r="F60"/>
  <c r="O8"/>
  <c r="I58"/>
  <c r="M27"/>
  <c r="O27" s="1"/>
  <c r="J78"/>
  <c r="I78" s="1"/>
  <c r="F79"/>
  <c r="F289"/>
  <c r="J288"/>
  <c r="F11"/>
  <c r="J10"/>
  <c r="F243"/>
  <c r="J242"/>
  <c r="I242" s="1"/>
  <c r="M7" i="20"/>
  <c r="O7" s="1"/>
  <c r="Q7" s="1"/>
  <c r="F10"/>
  <c r="J9"/>
  <c r="F59"/>
  <c r="J58"/>
  <c r="I161"/>
  <c r="F240"/>
  <c r="J239"/>
  <c r="M8" s="1"/>
  <c r="F134"/>
  <c r="J133"/>
  <c r="I133" s="1"/>
  <c r="I8"/>
  <c r="I57"/>
  <c r="Q6"/>
  <c r="F77"/>
  <c r="J76"/>
  <c r="F286"/>
  <c r="J285"/>
  <c r="I285" s="1"/>
  <c r="F215"/>
  <c r="J214"/>
  <c r="I214" s="1"/>
  <c r="I75"/>
  <c r="I284"/>
  <c r="I213"/>
  <c r="F182"/>
  <c r="J181"/>
  <c r="I181" s="1"/>
  <c r="F267"/>
  <c r="J266"/>
  <c r="F39"/>
  <c r="J38"/>
  <c r="F112"/>
  <c r="J111"/>
  <c r="I111" s="1"/>
  <c r="F163"/>
  <c r="J162"/>
  <c r="I162" s="1"/>
  <c r="I132"/>
  <c r="F61" i="19"/>
  <c r="J60"/>
  <c r="I131"/>
  <c r="I31"/>
  <c r="J10"/>
  <c r="F11"/>
  <c r="J215"/>
  <c r="I215" s="1"/>
  <c r="F216"/>
  <c r="F165"/>
  <c r="J164"/>
  <c r="I9"/>
  <c r="I214"/>
  <c r="F80"/>
  <c r="J79"/>
  <c r="F242"/>
  <c r="J241"/>
  <c r="I241" s="1"/>
  <c r="F183"/>
  <c r="J182"/>
  <c r="I182" s="1"/>
  <c r="F133"/>
  <c r="J132"/>
  <c r="I132" s="1"/>
  <c r="F269"/>
  <c r="J268"/>
  <c r="I268" s="1"/>
  <c r="I181"/>
  <c r="F33"/>
  <c r="J32"/>
  <c r="F113"/>
  <c r="J112"/>
  <c r="I112" s="1"/>
  <c r="J287"/>
  <c r="F288"/>
  <c r="F9" i="18"/>
  <c r="J8"/>
  <c r="F31"/>
  <c r="J30"/>
  <c r="F240"/>
  <c r="J239"/>
  <c r="I212"/>
  <c r="I180"/>
  <c r="F77"/>
  <c r="J76"/>
  <c r="I160"/>
  <c r="I283"/>
  <c r="Q6"/>
  <c r="F214"/>
  <c r="J213"/>
  <c r="I213" s="1"/>
  <c r="F182"/>
  <c r="J181"/>
  <c r="I181" s="1"/>
  <c r="F111"/>
  <c r="J110"/>
  <c r="I110" s="1"/>
  <c r="I75"/>
  <c r="F162"/>
  <c r="J161"/>
  <c r="I161" s="1"/>
  <c r="F285"/>
  <c r="J284"/>
  <c r="I284" s="1"/>
  <c r="F59"/>
  <c r="J58"/>
  <c r="I265"/>
  <c r="I109"/>
  <c r="I7"/>
  <c r="M7"/>
  <c r="I29"/>
  <c r="J132"/>
  <c r="I132" s="1"/>
  <c r="F133"/>
  <c r="I57"/>
  <c r="F267"/>
  <c r="J266"/>
  <c r="I266" s="1"/>
  <c r="J287" i="17"/>
  <c r="F288"/>
  <c r="F12"/>
  <c r="J11"/>
  <c r="F183"/>
  <c r="J182"/>
  <c r="I182" s="1"/>
  <c r="I163"/>
  <c r="I134"/>
  <c r="M38"/>
  <c r="O38" s="1"/>
  <c r="F113"/>
  <c r="J112"/>
  <c r="I10"/>
  <c r="I181"/>
  <c r="F269"/>
  <c r="J268"/>
  <c r="F165"/>
  <c r="J164"/>
  <c r="I164" s="1"/>
  <c r="F242"/>
  <c r="J241"/>
  <c r="F136"/>
  <c r="J135"/>
  <c r="F61"/>
  <c r="J60"/>
  <c r="F32"/>
  <c r="J31"/>
  <c r="J215"/>
  <c r="I215" s="1"/>
  <c r="F216"/>
  <c r="F80"/>
  <c r="J79"/>
  <c r="O7"/>
  <c r="J265" i="15"/>
  <c r="I265" s="1"/>
  <c r="F266"/>
  <c r="M7"/>
  <c r="I30"/>
  <c r="M7" i="16"/>
  <c r="F215"/>
  <c r="J214"/>
  <c r="I214" s="1"/>
  <c r="I161"/>
  <c r="I9"/>
  <c r="F77"/>
  <c r="J76"/>
  <c r="F134"/>
  <c r="J133"/>
  <c r="I213"/>
  <c r="F59"/>
  <c r="J58"/>
  <c r="I75"/>
  <c r="F240"/>
  <c r="J239"/>
  <c r="F32"/>
  <c r="J31"/>
  <c r="F286"/>
  <c r="J285"/>
  <c r="I285" s="1"/>
  <c r="I57"/>
  <c r="F182"/>
  <c r="J181"/>
  <c r="I181" s="1"/>
  <c r="I284"/>
  <c r="F163"/>
  <c r="J162"/>
  <c r="I162" s="1"/>
  <c r="F11"/>
  <c r="J10"/>
  <c r="F112"/>
  <c r="J111"/>
  <c r="F267"/>
  <c r="J266"/>
  <c r="I160" i="15"/>
  <c r="J132"/>
  <c r="I132" s="1"/>
  <c r="F133"/>
  <c r="F182"/>
  <c r="J181"/>
  <c r="F11"/>
  <c r="J10"/>
  <c r="F286"/>
  <c r="J285"/>
  <c r="I285" s="1"/>
  <c r="F77"/>
  <c r="J76"/>
  <c r="M30" s="1"/>
  <c r="F162"/>
  <c r="J161"/>
  <c r="I161" s="1"/>
  <c r="I9"/>
  <c r="I284"/>
  <c r="F240"/>
  <c r="J239"/>
  <c r="M8" s="1"/>
  <c r="I212"/>
  <c r="I109"/>
  <c r="I56"/>
  <c r="F111"/>
  <c r="J110"/>
  <c r="I110" s="1"/>
  <c r="F58"/>
  <c r="J57"/>
  <c r="I57" s="1"/>
  <c r="I75"/>
  <c r="F32"/>
  <c r="J31"/>
  <c r="F214"/>
  <c r="J213"/>
  <c r="I213" s="1"/>
  <c r="F257" i="26" l="1"/>
  <c r="J256"/>
  <c r="I256" s="1"/>
  <c r="Q8" i="25"/>
  <c r="S8" i="24" s="1"/>
  <c r="R8"/>
  <c r="J111" i="22"/>
  <c r="I111" s="1"/>
  <c r="F112"/>
  <c r="J241" i="23"/>
  <c r="I241" s="1"/>
  <c r="F242"/>
  <c r="Q27" i="25"/>
  <c r="S27" i="24" s="1"/>
  <c r="R27"/>
  <c r="O7" i="16"/>
  <c r="N7" i="15"/>
  <c r="O7"/>
  <c r="Q7" s="1"/>
  <c r="J13" i="26"/>
  <c r="J220"/>
  <c r="I220" s="1"/>
  <c r="J116"/>
  <c r="I116" s="1"/>
  <c r="I36"/>
  <c r="I248"/>
  <c r="I64"/>
  <c r="M40"/>
  <c r="O40" s="1"/>
  <c r="J249"/>
  <c r="I249" s="1"/>
  <c r="J65"/>
  <c r="I65" s="1"/>
  <c r="I190"/>
  <c r="I294"/>
  <c r="J87"/>
  <c r="J191"/>
  <c r="I191" s="1"/>
  <c r="J295"/>
  <c r="I295" s="1"/>
  <c r="J168"/>
  <c r="I168" s="1"/>
  <c r="J37"/>
  <c r="J81" i="25"/>
  <c r="I81" s="1"/>
  <c r="F82"/>
  <c r="I32"/>
  <c r="F61"/>
  <c r="J60"/>
  <c r="I60" s="1"/>
  <c r="F217"/>
  <c r="J216"/>
  <c r="M38"/>
  <c r="O38" s="1"/>
  <c r="I134"/>
  <c r="I80"/>
  <c r="J33"/>
  <c r="I33" s="1"/>
  <c r="F34"/>
  <c r="I112"/>
  <c r="F13"/>
  <c r="J12"/>
  <c r="J241"/>
  <c r="I241" s="1"/>
  <c r="F242"/>
  <c r="J113"/>
  <c r="I113" s="1"/>
  <c r="F114"/>
  <c r="J287"/>
  <c r="I287" s="1"/>
  <c r="F288"/>
  <c r="J184"/>
  <c r="F185"/>
  <c r="F270"/>
  <c r="J269"/>
  <c r="I11"/>
  <c r="I240"/>
  <c r="J164"/>
  <c r="F165"/>
  <c r="I59"/>
  <c r="Q7"/>
  <c r="S7" i="24" s="1"/>
  <c r="J135" i="25"/>
  <c r="I135" s="1"/>
  <c r="F136"/>
  <c r="I238" i="24"/>
  <c r="M7"/>
  <c r="O7" s="1"/>
  <c r="Q7" s="1"/>
  <c r="J239"/>
  <c r="F240"/>
  <c r="J113"/>
  <c r="I113" s="1"/>
  <c r="F114"/>
  <c r="J12"/>
  <c r="F13"/>
  <c r="F289"/>
  <c r="J288"/>
  <c r="I288" s="1"/>
  <c r="J34"/>
  <c r="F35"/>
  <c r="F166"/>
  <c r="J165"/>
  <c r="M38"/>
  <c r="O38" s="1"/>
  <c r="Q38" s="1"/>
  <c r="I134"/>
  <c r="I184"/>
  <c r="M22"/>
  <c r="O22" s="1"/>
  <c r="Q22" s="1"/>
  <c r="F271"/>
  <c r="J270"/>
  <c r="I270" s="1"/>
  <c r="F218"/>
  <c r="J217"/>
  <c r="I217" s="1"/>
  <c r="F62"/>
  <c r="J61"/>
  <c r="I61" s="1"/>
  <c r="F186"/>
  <c r="J185"/>
  <c r="I185" s="1"/>
  <c r="F80"/>
  <c r="J79"/>
  <c r="I60"/>
  <c r="I112"/>
  <c r="I11"/>
  <c r="I33"/>
  <c r="J135"/>
  <c r="I135" s="1"/>
  <c r="F136"/>
  <c r="F62" i="23"/>
  <c r="J61"/>
  <c r="I61" s="1"/>
  <c r="I14"/>
  <c r="F83"/>
  <c r="J82"/>
  <c r="I82" s="1"/>
  <c r="F185"/>
  <c r="J184"/>
  <c r="I33"/>
  <c r="I135"/>
  <c r="F218"/>
  <c r="J217"/>
  <c r="I217" s="1"/>
  <c r="J116"/>
  <c r="F117"/>
  <c r="F16"/>
  <c r="J15"/>
  <c r="J270"/>
  <c r="I270" s="1"/>
  <c r="F271"/>
  <c r="F290"/>
  <c r="J289"/>
  <c r="I289" s="1"/>
  <c r="F168"/>
  <c r="J167"/>
  <c r="J34"/>
  <c r="F35"/>
  <c r="J136"/>
  <c r="I136" s="1"/>
  <c r="F137"/>
  <c r="J183" i="22"/>
  <c r="I183" s="1"/>
  <c r="F217" i="21"/>
  <c r="J216"/>
  <c r="I216" s="1"/>
  <c r="F184"/>
  <c r="J183"/>
  <c r="I183" s="1"/>
  <c r="J184" i="22"/>
  <c r="I184" s="1"/>
  <c r="F185"/>
  <c r="J78"/>
  <c r="I78" s="1"/>
  <c r="F79"/>
  <c r="J268"/>
  <c r="I268" s="1"/>
  <c r="F269"/>
  <c r="J135"/>
  <c r="I135" s="1"/>
  <c r="F136"/>
  <c r="I163"/>
  <c r="J241"/>
  <c r="I241" s="1"/>
  <c r="F242"/>
  <c r="I10"/>
  <c r="M38"/>
  <c r="O38" s="1"/>
  <c r="Q38" s="1"/>
  <c r="I134"/>
  <c r="J287"/>
  <c r="I287" s="1"/>
  <c r="F288"/>
  <c r="I31"/>
  <c r="J164"/>
  <c r="I164" s="1"/>
  <c r="F165"/>
  <c r="F217"/>
  <c r="J216"/>
  <c r="I216" s="1"/>
  <c r="J11"/>
  <c r="F12"/>
  <c r="J32"/>
  <c r="I32" s="1"/>
  <c r="F33"/>
  <c r="I77"/>
  <c r="Q7"/>
  <c r="F61"/>
  <c r="J60"/>
  <c r="F12" i="21"/>
  <c r="J11"/>
  <c r="F290"/>
  <c r="J289"/>
  <c r="I289" s="1"/>
  <c r="F61"/>
  <c r="J60"/>
  <c r="I33"/>
  <c r="I10"/>
  <c r="I288"/>
  <c r="F166"/>
  <c r="J165"/>
  <c r="I165" s="1"/>
  <c r="F137"/>
  <c r="J136"/>
  <c r="I136" s="1"/>
  <c r="J270"/>
  <c r="F271"/>
  <c r="J243"/>
  <c r="F244"/>
  <c r="F80"/>
  <c r="J79"/>
  <c r="F35"/>
  <c r="J34"/>
  <c r="F113"/>
  <c r="J112"/>
  <c r="O8" i="20"/>
  <c r="I38"/>
  <c r="J163"/>
  <c r="I163" s="1"/>
  <c r="F164"/>
  <c r="F40"/>
  <c r="J39"/>
  <c r="F183"/>
  <c r="J182"/>
  <c r="I182" s="1"/>
  <c r="J286"/>
  <c r="F287"/>
  <c r="F241"/>
  <c r="J240"/>
  <c r="I240" s="1"/>
  <c r="J59"/>
  <c r="I59" s="1"/>
  <c r="F60"/>
  <c r="I239"/>
  <c r="I58"/>
  <c r="M27"/>
  <c r="O27" s="1"/>
  <c r="Q27" s="1"/>
  <c r="J112"/>
  <c r="F113"/>
  <c r="F268"/>
  <c r="J267"/>
  <c r="I267" s="1"/>
  <c r="J215"/>
  <c r="F216"/>
  <c r="J77"/>
  <c r="F78"/>
  <c r="F135"/>
  <c r="J134"/>
  <c r="F11"/>
  <c r="J10"/>
  <c r="I266"/>
  <c r="M30"/>
  <c r="O30" s="1"/>
  <c r="Q30" s="1"/>
  <c r="I76"/>
  <c r="I9"/>
  <c r="I79" i="19"/>
  <c r="I164"/>
  <c r="J61"/>
  <c r="I61" s="1"/>
  <c r="F62"/>
  <c r="I287"/>
  <c r="F34"/>
  <c r="J33"/>
  <c r="I33" s="1"/>
  <c r="F270"/>
  <c r="J269"/>
  <c r="I269" s="1"/>
  <c r="F243"/>
  <c r="J242"/>
  <c r="I242" s="1"/>
  <c r="J216"/>
  <c r="F217"/>
  <c r="I60"/>
  <c r="F289"/>
  <c r="J288"/>
  <c r="I288" s="1"/>
  <c r="I32"/>
  <c r="I10"/>
  <c r="J113"/>
  <c r="F114"/>
  <c r="J133"/>
  <c r="I133" s="1"/>
  <c r="F134"/>
  <c r="J183"/>
  <c r="F184"/>
  <c r="F81"/>
  <c r="J80"/>
  <c r="I80" s="1"/>
  <c r="F166"/>
  <c r="J165"/>
  <c r="I165" s="1"/>
  <c r="F12"/>
  <c r="J11"/>
  <c r="F268" i="18"/>
  <c r="J267"/>
  <c r="I267" s="1"/>
  <c r="O7"/>
  <c r="J59"/>
  <c r="I59" s="1"/>
  <c r="F60"/>
  <c r="F163"/>
  <c r="J162"/>
  <c r="I162" s="1"/>
  <c r="F112"/>
  <c r="J111"/>
  <c r="I76"/>
  <c r="M30"/>
  <c r="O30" s="1"/>
  <c r="Q30" s="1"/>
  <c r="F241"/>
  <c r="J240"/>
  <c r="I240" s="1"/>
  <c r="F10"/>
  <c r="J9"/>
  <c r="F134"/>
  <c r="J133"/>
  <c r="I133" s="1"/>
  <c r="I58"/>
  <c r="F183"/>
  <c r="J182"/>
  <c r="I182" s="1"/>
  <c r="I239"/>
  <c r="I8"/>
  <c r="M8"/>
  <c r="O8" s="1"/>
  <c r="Q8" s="1"/>
  <c r="F286"/>
  <c r="J285"/>
  <c r="F32"/>
  <c r="J31"/>
  <c r="F215"/>
  <c r="J214"/>
  <c r="I214" s="1"/>
  <c r="J77"/>
  <c r="I77" s="1"/>
  <c r="F78"/>
  <c r="I30"/>
  <c r="F137" i="17"/>
  <c r="J136"/>
  <c r="I136" s="1"/>
  <c r="F166"/>
  <c r="J165"/>
  <c r="I31"/>
  <c r="I60"/>
  <c r="I112"/>
  <c r="I11"/>
  <c r="J216"/>
  <c r="F217"/>
  <c r="J32"/>
  <c r="I32" s="1"/>
  <c r="F33"/>
  <c r="I135"/>
  <c r="J183"/>
  <c r="I183" s="1"/>
  <c r="F184"/>
  <c r="I287"/>
  <c r="F81"/>
  <c r="J80"/>
  <c r="F243"/>
  <c r="J242"/>
  <c r="I242" s="1"/>
  <c r="F270"/>
  <c r="J269"/>
  <c r="I269" s="1"/>
  <c r="F289"/>
  <c r="J288"/>
  <c r="I288" s="1"/>
  <c r="I79"/>
  <c r="J61"/>
  <c r="I61" s="1"/>
  <c r="F62"/>
  <c r="I241"/>
  <c r="I268"/>
  <c r="J113"/>
  <c r="I113" s="1"/>
  <c r="F114"/>
  <c r="F13"/>
  <c r="J12"/>
  <c r="J266" i="15"/>
  <c r="I266" s="1"/>
  <c r="F267"/>
  <c r="I111" i="16"/>
  <c r="F183"/>
  <c r="J182"/>
  <c r="I182" s="1"/>
  <c r="J286"/>
  <c r="I286" s="1"/>
  <c r="F287"/>
  <c r="I239"/>
  <c r="M8"/>
  <c r="I58"/>
  <c r="M27"/>
  <c r="I133"/>
  <c r="F268"/>
  <c r="J267"/>
  <c r="I267" s="1"/>
  <c r="F12"/>
  <c r="J11"/>
  <c r="J77"/>
  <c r="F78"/>
  <c r="I266"/>
  <c r="I10"/>
  <c r="F33"/>
  <c r="J32"/>
  <c r="I76"/>
  <c r="M30"/>
  <c r="J215"/>
  <c r="F216"/>
  <c r="J112"/>
  <c r="I112" s="1"/>
  <c r="F113"/>
  <c r="J163"/>
  <c r="I163" s="1"/>
  <c r="F164"/>
  <c r="I31"/>
  <c r="F241"/>
  <c r="J240"/>
  <c r="J59"/>
  <c r="I59" s="1"/>
  <c r="F60"/>
  <c r="F135"/>
  <c r="J134"/>
  <c r="I239" i="15"/>
  <c r="F163"/>
  <c r="J162"/>
  <c r="I162" s="1"/>
  <c r="J77"/>
  <c r="F78"/>
  <c r="J286"/>
  <c r="F287"/>
  <c r="F183"/>
  <c r="J182"/>
  <c r="I182" s="1"/>
  <c r="I76"/>
  <c r="I181"/>
  <c r="F12"/>
  <c r="J11"/>
  <c r="F33"/>
  <c r="J32"/>
  <c r="F59"/>
  <c r="J58"/>
  <c r="I31"/>
  <c r="F215"/>
  <c r="J214"/>
  <c r="I214" s="1"/>
  <c r="F112"/>
  <c r="J111"/>
  <c r="I111" s="1"/>
  <c r="F241"/>
  <c r="J240"/>
  <c r="I240" s="1"/>
  <c r="I10"/>
  <c r="F134"/>
  <c r="J133"/>
  <c r="J257" i="26" l="1"/>
  <c r="I257" s="1"/>
  <c r="F258"/>
  <c r="F259" s="1"/>
  <c r="F260" s="1"/>
  <c r="F261" s="1"/>
  <c r="F262" s="1"/>
  <c r="F263" s="1"/>
  <c r="O30" i="16"/>
  <c r="N30" i="15"/>
  <c r="O30" s="1"/>
  <c r="Q30" s="1"/>
  <c r="O8" i="16"/>
  <c r="N8" i="15"/>
  <c r="O8" s="1"/>
  <c r="Q8" s="1"/>
  <c r="Q38" i="25"/>
  <c r="S38" i="24" s="1"/>
  <c r="R38"/>
  <c r="J242" i="23"/>
  <c r="I242" s="1"/>
  <c r="F243"/>
  <c r="O27" i="16"/>
  <c r="N27" i="15"/>
  <c r="F113" i="22"/>
  <c r="J112"/>
  <c r="I112" s="1"/>
  <c r="M22" i="26"/>
  <c r="O22" s="1"/>
  <c r="J192"/>
  <c r="I192" s="1"/>
  <c r="J117"/>
  <c r="I13"/>
  <c r="J250"/>
  <c r="I250" s="1"/>
  <c r="J14"/>
  <c r="J296"/>
  <c r="I296" s="1"/>
  <c r="J275"/>
  <c r="I87"/>
  <c r="J66"/>
  <c r="J221"/>
  <c r="I221" s="1"/>
  <c r="J169"/>
  <c r="I169" s="1"/>
  <c r="J88"/>
  <c r="I164" i="25"/>
  <c r="F186"/>
  <c r="J185"/>
  <c r="I185" s="1"/>
  <c r="F115"/>
  <c r="J114"/>
  <c r="I12"/>
  <c r="F62"/>
  <c r="J61"/>
  <c r="F166"/>
  <c r="J165"/>
  <c r="I165" s="1"/>
  <c r="F271"/>
  <c r="J270"/>
  <c r="I270" s="1"/>
  <c r="J82"/>
  <c r="F83"/>
  <c r="I269"/>
  <c r="F289"/>
  <c r="J288"/>
  <c r="I288" s="1"/>
  <c r="J242"/>
  <c r="I242" s="1"/>
  <c r="F243"/>
  <c r="F218"/>
  <c r="J217"/>
  <c r="I217" s="1"/>
  <c r="J136"/>
  <c r="I136" s="1"/>
  <c r="F137"/>
  <c r="I184"/>
  <c r="M22"/>
  <c r="O22" s="1"/>
  <c r="F14"/>
  <c r="J13"/>
  <c r="J34"/>
  <c r="F35"/>
  <c r="I216"/>
  <c r="I239" i="24"/>
  <c r="M8"/>
  <c r="O8" s="1"/>
  <c r="Q8" s="1"/>
  <c r="F241"/>
  <c r="J240"/>
  <c r="I240" s="1"/>
  <c r="J62"/>
  <c r="F63"/>
  <c r="J271"/>
  <c r="I271" s="1"/>
  <c r="F272"/>
  <c r="F167"/>
  <c r="J166"/>
  <c r="I166" s="1"/>
  <c r="F290"/>
  <c r="J289"/>
  <c r="I289" s="1"/>
  <c r="I165"/>
  <c r="F115"/>
  <c r="J114"/>
  <c r="J136"/>
  <c r="I136" s="1"/>
  <c r="F137"/>
  <c r="F81"/>
  <c r="J80"/>
  <c r="F187"/>
  <c r="J186"/>
  <c r="I186" s="1"/>
  <c r="J218"/>
  <c r="F219"/>
  <c r="I34"/>
  <c r="I12"/>
  <c r="I79"/>
  <c r="F36"/>
  <c r="J35"/>
  <c r="J13"/>
  <c r="F14"/>
  <c r="F63" i="23"/>
  <c r="J62"/>
  <c r="I62" s="1"/>
  <c r="F169"/>
  <c r="J168"/>
  <c r="I168" s="1"/>
  <c r="J271"/>
  <c r="I271" s="1"/>
  <c r="F272"/>
  <c r="F118"/>
  <c r="J117"/>
  <c r="M28"/>
  <c r="O28" s="1"/>
  <c r="I167"/>
  <c r="J290"/>
  <c r="F291"/>
  <c r="F17"/>
  <c r="J16"/>
  <c r="F186"/>
  <c r="J185"/>
  <c r="I185" s="1"/>
  <c r="I34"/>
  <c r="I15"/>
  <c r="I184"/>
  <c r="M22"/>
  <c r="O22" s="1"/>
  <c r="J137"/>
  <c r="I137" s="1"/>
  <c r="F138"/>
  <c r="F36"/>
  <c r="J35"/>
  <c r="I116"/>
  <c r="F219"/>
  <c r="J218"/>
  <c r="I218" s="1"/>
  <c r="J83"/>
  <c r="F84"/>
  <c r="J217" i="21"/>
  <c r="I217" s="1"/>
  <c r="F218"/>
  <c r="F185"/>
  <c r="J184"/>
  <c r="J12" i="22"/>
  <c r="F13"/>
  <c r="F166"/>
  <c r="J165"/>
  <c r="I165" s="1"/>
  <c r="J242"/>
  <c r="F243"/>
  <c r="J136"/>
  <c r="F137"/>
  <c r="F80"/>
  <c r="J79"/>
  <c r="F218"/>
  <c r="J217"/>
  <c r="F62"/>
  <c r="J61"/>
  <c r="I61" s="1"/>
  <c r="J33"/>
  <c r="I33" s="1"/>
  <c r="F34"/>
  <c r="F289"/>
  <c r="J288"/>
  <c r="F270"/>
  <c r="J269"/>
  <c r="I269" s="1"/>
  <c r="F186"/>
  <c r="J185"/>
  <c r="I60"/>
  <c r="I11"/>
  <c r="I112" i="21"/>
  <c r="I270"/>
  <c r="J166"/>
  <c r="F167"/>
  <c r="F36"/>
  <c r="J35"/>
  <c r="J244"/>
  <c r="I244" s="1"/>
  <c r="F245"/>
  <c r="J271"/>
  <c r="I271" s="1"/>
  <c r="F272"/>
  <c r="J290"/>
  <c r="I290" s="1"/>
  <c r="F291"/>
  <c r="I34"/>
  <c r="J137"/>
  <c r="I137" s="1"/>
  <c r="F138"/>
  <c r="J61"/>
  <c r="I61" s="1"/>
  <c r="F62"/>
  <c r="J12"/>
  <c r="F13"/>
  <c r="I79"/>
  <c r="J113"/>
  <c r="I113" s="1"/>
  <c r="F114"/>
  <c r="F81"/>
  <c r="J80"/>
  <c r="I80" s="1"/>
  <c r="I60"/>
  <c r="I11"/>
  <c r="I243"/>
  <c r="J135" i="20"/>
  <c r="I135" s="1"/>
  <c r="F136"/>
  <c r="I215"/>
  <c r="I112"/>
  <c r="I286"/>
  <c r="F41"/>
  <c r="J40"/>
  <c r="M38"/>
  <c r="O38" s="1"/>
  <c r="Q38" s="1"/>
  <c r="I134"/>
  <c r="F217"/>
  <c r="J216"/>
  <c r="I216" s="1"/>
  <c r="J113"/>
  <c r="I113" s="1"/>
  <c r="F114"/>
  <c r="F61"/>
  <c r="J60"/>
  <c r="J287"/>
  <c r="I287" s="1"/>
  <c r="F288"/>
  <c r="I39"/>
  <c r="Q8"/>
  <c r="F12"/>
  <c r="J11"/>
  <c r="I77"/>
  <c r="J268"/>
  <c r="F269"/>
  <c r="J241"/>
  <c r="F242"/>
  <c r="J183"/>
  <c r="F184"/>
  <c r="I10"/>
  <c r="J78"/>
  <c r="I78" s="1"/>
  <c r="F79"/>
  <c r="J164"/>
  <c r="F165"/>
  <c r="I11" i="19"/>
  <c r="J134"/>
  <c r="F135"/>
  <c r="F290"/>
  <c r="J289"/>
  <c r="I289" s="1"/>
  <c r="I216"/>
  <c r="J270"/>
  <c r="I270" s="1"/>
  <c r="F271"/>
  <c r="J166"/>
  <c r="I166" s="1"/>
  <c r="F167"/>
  <c r="I183"/>
  <c r="I113"/>
  <c r="F218"/>
  <c r="J217"/>
  <c r="I217" s="1"/>
  <c r="J184"/>
  <c r="F185"/>
  <c r="J114"/>
  <c r="I114" s="1"/>
  <c r="F115"/>
  <c r="J243"/>
  <c r="I243" s="1"/>
  <c r="F244"/>
  <c r="F35"/>
  <c r="J34"/>
  <c r="F13"/>
  <c r="J12"/>
  <c r="J81"/>
  <c r="I81" s="1"/>
  <c r="F82"/>
  <c r="J62"/>
  <c r="F63"/>
  <c r="I31" i="18"/>
  <c r="J183"/>
  <c r="I183" s="1"/>
  <c r="F184"/>
  <c r="F135"/>
  <c r="J134"/>
  <c r="J10"/>
  <c r="F11"/>
  <c r="J163"/>
  <c r="F164"/>
  <c r="Q7"/>
  <c r="J286"/>
  <c r="I286" s="1"/>
  <c r="F287"/>
  <c r="I9"/>
  <c r="J215"/>
  <c r="F216"/>
  <c r="I285"/>
  <c r="J241"/>
  <c r="F242"/>
  <c r="J112"/>
  <c r="I112" s="1"/>
  <c r="F113"/>
  <c r="J268"/>
  <c r="F269"/>
  <c r="J78"/>
  <c r="F79"/>
  <c r="J32"/>
  <c r="I32" s="1"/>
  <c r="F33"/>
  <c r="I111"/>
  <c r="F61"/>
  <c r="J60"/>
  <c r="M27"/>
  <c r="O27" s="1"/>
  <c r="Q27" s="1"/>
  <c r="J114" i="17"/>
  <c r="I114" s="1"/>
  <c r="F115"/>
  <c r="I80"/>
  <c r="J184"/>
  <c r="F185"/>
  <c r="F34"/>
  <c r="J33"/>
  <c r="I33" s="1"/>
  <c r="I165"/>
  <c r="F14"/>
  <c r="J13"/>
  <c r="F290"/>
  <c r="J289"/>
  <c r="I289" s="1"/>
  <c r="J243"/>
  <c r="F244"/>
  <c r="I216"/>
  <c r="J137"/>
  <c r="F138"/>
  <c r="I12"/>
  <c r="J62"/>
  <c r="F63"/>
  <c r="F218"/>
  <c r="J217"/>
  <c r="I217" s="1"/>
  <c r="J270"/>
  <c r="F271"/>
  <c r="J81"/>
  <c r="I81" s="1"/>
  <c r="F82"/>
  <c r="J166"/>
  <c r="I166" s="1"/>
  <c r="F167"/>
  <c r="F268" i="15"/>
  <c r="J267"/>
  <c r="I267" s="1"/>
  <c r="M27"/>
  <c r="O27" s="1"/>
  <c r="Q27" s="1"/>
  <c r="I32"/>
  <c r="J78" i="16"/>
  <c r="I78" s="1"/>
  <c r="F79"/>
  <c r="M38"/>
  <c r="I134"/>
  <c r="J164"/>
  <c r="F165"/>
  <c r="I215"/>
  <c r="F34"/>
  <c r="J33"/>
  <c r="I33" s="1"/>
  <c r="F13"/>
  <c r="J12"/>
  <c r="I240"/>
  <c r="F61"/>
  <c r="J60"/>
  <c r="J113"/>
  <c r="I113" s="1"/>
  <c r="F114"/>
  <c r="F217"/>
  <c r="J216"/>
  <c r="I216" s="1"/>
  <c r="I32"/>
  <c r="I11"/>
  <c r="J287"/>
  <c r="F288"/>
  <c r="J135"/>
  <c r="I135" s="1"/>
  <c r="F136"/>
  <c r="J241"/>
  <c r="I241" s="1"/>
  <c r="F242"/>
  <c r="I77"/>
  <c r="J268"/>
  <c r="I268" s="1"/>
  <c r="F269"/>
  <c r="J183"/>
  <c r="I183" s="1"/>
  <c r="F184"/>
  <c r="I133" i="15"/>
  <c r="J112"/>
  <c r="I112" s="1"/>
  <c r="F113"/>
  <c r="I11"/>
  <c r="J183"/>
  <c r="F184"/>
  <c r="I77"/>
  <c r="J59"/>
  <c r="I59" s="1"/>
  <c r="F60"/>
  <c r="J78"/>
  <c r="I78" s="1"/>
  <c r="F79"/>
  <c r="I58"/>
  <c r="I286"/>
  <c r="J163"/>
  <c r="F164"/>
  <c r="J241"/>
  <c r="F242"/>
  <c r="J215"/>
  <c r="I215" s="1"/>
  <c r="F216"/>
  <c r="F135"/>
  <c r="J134"/>
  <c r="M38" s="1"/>
  <c r="F34"/>
  <c r="J33"/>
  <c r="F13"/>
  <c r="J12"/>
  <c r="J287"/>
  <c r="I287" s="1"/>
  <c r="F288"/>
  <c r="O38" i="16" l="1"/>
  <c r="N38" i="15"/>
  <c r="O38" s="1"/>
  <c r="Q38" s="1"/>
  <c r="F114" i="22"/>
  <c r="J113"/>
  <c r="I113" s="1"/>
  <c r="Q22" i="25"/>
  <c r="S22" i="24" s="1"/>
  <c r="R22"/>
  <c r="F244" i="23"/>
  <c r="J243"/>
  <c r="I243" s="1"/>
  <c r="J222" i="26"/>
  <c r="I222" s="1"/>
  <c r="I14"/>
  <c r="J118"/>
  <c r="J193"/>
  <c r="I193" s="1"/>
  <c r="J67"/>
  <c r="I275"/>
  <c r="M30"/>
  <c r="O30" s="1"/>
  <c r="J39"/>
  <c r="I39" s="1"/>
  <c r="J251"/>
  <c r="I251" s="1"/>
  <c r="I117"/>
  <c r="I66"/>
  <c r="J276"/>
  <c r="I276" s="1"/>
  <c r="J141"/>
  <c r="I141" s="1"/>
  <c r="J170"/>
  <c r="I170" s="1"/>
  <c r="J297"/>
  <c r="I297" s="1"/>
  <c r="J15"/>
  <c r="F36" i="25"/>
  <c r="J35"/>
  <c r="F116"/>
  <c r="J115"/>
  <c r="I115" s="1"/>
  <c r="F15"/>
  <c r="J14"/>
  <c r="F244"/>
  <c r="J243"/>
  <c r="I243" s="1"/>
  <c r="I82"/>
  <c r="F167"/>
  <c r="J166"/>
  <c r="I166" s="1"/>
  <c r="J62"/>
  <c r="F63"/>
  <c r="I114"/>
  <c r="I13"/>
  <c r="F138"/>
  <c r="J137"/>
  <c r="I137" s="1"/>
  <c r="J218"/>
  <c r="I218" s="1"/>
  <c r="F219"/>
  <c r="F290"/>
  <c r="J289"/>
  <c r="I289" s="1"/>
  <c r="J83"/>
  <c r="F84"/>
  <c r="I61"/>
  <c r="F187"/>
  <c r="J186"/>
  <c r="I186" s="1"/>
  <c r="I34"/>
  <c r="J271"/>
  <c r="I271" s="1"/>
  <c r="F272"/>
  <c r="F242" i="24"/>
  <c r="J241"/>
  <c r="I241" s="1"/>
  <c r="J187"/>
  <c r="I187" s="1"/>
  <c r="F188"/>
  <c r="J167"/>
  <c r="F168"/>
  <c r="I62"/>
  <c r="M28"/>
  <c r="O28" s="1"/>
  <c r="Q28" s="1"/>
  <c r="I13"/>
  <c r="F138"/>
  <c r="J137"/>
  <c r="I137" s="1"/>
  <c r="F116"/>
  <c r="J115"/>
  <c r="I115" s="1"/>
  <c r="J63"/>
  <c r="F64"/>
  <c r="J14"/>
  <c r="F15"/>
  <c r="I218"/>
  <c r="J81"/>
  <c r="I81" s="1"/>
  <c r="F82"/>
  <c r="I114"/>
  <c r="J290"/>
  <c r="I290" s="1"/>
  <c r="F291"/>
  <c r="F37"/>
  <c r="J36"/>
  <c r="I36" s="1"/>
  <c r="J219"/>
  <c r="I219" s="1"/>
  <c r="F220"/>
  <c r="I80"/>
  <c r="J272"/>
  <c r="I272" s="1"/>
  <c r="F273"/>
  <c r="J63" i="23"/>
  <c r="I63" s="1"/>
  <c r="F64"/>
  <c r="J219"/>
  <c r="I219" s="1"/>
  <c r="F220"/>
  <c r="F37"/>
  <c r="J36"/>
  <c r="I36" s="1"/>
  <c r="J291"/>
  <c r="I291" s="1"/>
  <c r="F292"/>
  <c r="F85"/>
  <c r="J84"/>
  <c r="F18"/>
  <c r="J17"/>
  <c r="F273"/>
  <c r="J272"/>
  <c r="I272" s="1"/>
  <c r="J118"/>
  <c r="I118" s="1"/>
  <c r="F119"/>
  <c r="J169"/>
  <c r="I169" s="1"/>
  <c r="F170"/>
  <c r="F139"/>
  <c r="J138"/>
  <c r="J186"/>
  <c r="I186" s="1"/>
  <c r="F187"/>
  <c r="I290"/>
  <c r="J218" i="21"/>
  <c r="I218" s="1"/>
  <c r="F219"/>
  <c r="I184"/>
  <c r="M22"/>
  <c r="O22" s="1"/>
  <c r="J185"/>
  <c r="I185" s="1"/>
  <c r="F186"/>
  <c r="F271" i="22"/>
  <c r="J270"/>
  <c r="J218"/>
  <c r="I218" s="1"/>
  <c r="F219"/>
  <c r="F81"/>
  <c r="J80"/>
  <c r="I80" s="1"/>
  <c r="I242"/>
  <c r="F167"/>
  <c r="J166"/>
  <c r="I166" s="1"/>
  <c r="J34"/>
  <c r="F35"/>
  <c r="I217"/>
  <c r="I79"/>
  <c r="F244"/>
  <c r="J243"/>
  <c r="I243" s="1"/>
  <c r="F187"/>
  <c r="J186"/>
  <c r="I186" s="1"/>
  <c r="F290"/>
  <c r="J289"/>
  <c r="I289" s="1"/>
  <c r="J62"/>
  <c r="F63"/>
  <c r="I136"/>
  <c r="I12"/>
  <c r="I185"/>
  <c r="I288"/>
  <c r="M22"/>
  <c r="O22" s="1"/>
  <c r="Q22" s="1"/>
  <c r="F138"/>
  <c r="J137"/>
  <c r="I137" s="1"/>
  <c r="J13"/>
  <c r="F14"/>
  <c r="J62" i="21"/>
  <c r="F63"/>
  <c r="I12"/>
  <c r="F246"/>
  <c r="J245"/>
  <c r="I245" s="1"/>
  <c r="J114"/>
  <c r="I114" s="1"/>
  <c r="F115"/>
  <c r="F14"/>
  <c r="J13"/>
  <c r="F139"/>
  <c r="J138"/>
  <c r="J291"/>
  <c r="I291" s="1"/>
  <c r="F292"/>
  <c r="J36"/>
  <c r="I36" s="1"/>
  <c r="F37"/>
  <c r="I166"/>
  <c r="J81"/>
  <c r="I81" s="1"/>
  <c r="F82"/>
  <c r="F273"/>
  <c r="J272"/>
  <c r="I272" s="1"/>
  <c r="J167"/>
  <c r="I167" s="1"/>
  <c r="F168"/>
  <c r="J184" i="20"/>
  <c r="F185"/>
  <c r="F270"/>
  <c r="J269"/>
  <c r="I269" s="1"/>
  <c r="I11"/>
  <c r="I60"/>
  <c r="I241"/>
  <c r="J41"/>
  <c r="F42"/>
  <c r="F80"/>
  <c r="J79"/>
  <c r="I164"/>
  <c r="J242"/>
  <c r="I242" s="1"/>
  <c r="F243"/>
  <c r="F289"/>
  <c r="J288"/>
  <c r="I288" s="1"/>
  <c r="F115"/>
  <c r="J114"/>
  <c r="I114" s="1"/>
  <c r="I40"/>
  <c r="J136"/>
  <c r="F137"/>
  <c r="F166"/>
  <c r="J165"/>
  <c r="I165" s="1"/>
  <c r="I183"/>
  <c r="I268"/>
  <c r="F13"/>
  <c r="J12"/>
  <c r="F62"/>
  <c r="J61"/>
  <c r="I61" s="1"/>
  <c r="F218"/>
  <c r="J217"/>
  <c r="I217" s="1"/>
  <c r="I34" i="19"/>
  <c r="F116"/>
  <c r="J115"/>
  <c r="I115" s="1"/>
  <c r="J167"/>
  <c r="I167" s="1"/>
  <c r="F168"/>
  <c r="F136"/>
  <c r="J135"/>
  <c r="I135" s="1"/>
  <c r="J82"/>
  <c r="I82" s="1"/>
  <c r="F83"/>
  <c r="I184"/>
  <c r="M22"/>
  <c r="O22" s="1"/>
  <c r="F219"/>
  <c r="J218"/>
  <c r="I218" s="1"/>
  <c r="J290"/>
  <c r="I290" s="1"/>
  <c r="F291"/>
  <c r="I62"/>
  <c r="M28"/>
  <c r="O28" s="1"/>
  <c r="F14"/>
  <c r="J13"/>
  <c r="J244"/>
  <c r="I244" s="1"/>
  <c r="F245"/>
  <c r="F186"/>
  <c r="J185"/>
  <c r="I185" s="1"/>
  <c r="J271"/>
  <c r="I271" s="1"/>
  <c r="F272"/>
  <c r="F64"/>
  <c r="J63"/>
  <c r="I63" s="1"/>
  <c r="I12"/>
  <c r="F36"/>
  <c r="J35"/>
  <c r="I134"/>
  <c r="M38"/>
  <c r="O38" s="1"/>
  <c r="I78" i="18"/>
  <c r="I268"/>
  <c r="I241"/>
  <c r="I215"/>
  <c r="J11"/>
  <c r="F12"/>
  <c r="J184"/>
  <c r="F185"/>
  <c r="F270"/>
  <c r="J269"/>
  <c r="I269" s="1"/>
  <c r="J242"/>
  <c r="I242" s="1"/>
  <c r="F243"/>
  <c r="F217"/>
  <c r="J216"/>
  <c r="I216" s="1"/>
  <c r="I163"/>
  <c r="J135"/>
  <c r="F136"/>
  <c r="J164"/>
  <c r="I164" s="1"/>
  <c r="F165"/>
  <c r="I134"/>
  <c r="M38"/>
  <c r="O38" s="1"/>
  <c r="Q38" s="1"/>
  <c r="F80"/>
  <c r="J79"/>
  <c r="F62"/>
  <c r="J61"/>
  <c r="I61" s="1"/>
  <c r="I60"/>
  <c r="J33"/>
  <c r="F34"/>
  <c r="J113"/>
  <c r="F114"/>
  <c r="J287"/>
  <c r="I287" s="1"/>
  <c r="F288"/>
  <c r="I10"/>
  <c r="I270" i="17"/>
  <c r="F139"/>
  <c r="J138"/>
  <c r="J244"/>
  <c r="I244" s="1"/>
  <c r="F245"/>
  <c r="I13"/>
  <c r="I184"/>
  <c r="M22"/>
  <c r="O22" s="1"/>
  <c r="J167"/>
  <c r="I167" s="1"/>
  <c r="F168"/>
  <c r="J271"/>
  <c r="I271" s="1"/>
  <c r="F272"/>
  <c r="I62"/>
  <c r="M28"/>
  <c r="O28" s="1"/>
  <c r="J290"/>
  <c r="I290" s="1"/>
  <c r="F291"/>
  <c r="F186"/>
  <c r="J185"/>
  <c r="I185" s="1"/>
  <c r="F116"/>
  <c r="J115"/>
  <c r="I115" s="1"/>
  <c r="F64"/>
  <c r="J63"/>
  <c r="F35"/>
  <c r="J34"/>
  <c r="J82"/>
  <c r="I82" s="1"/>
  <c r="F83"/>
  <c r="F219"/>
  <c r="J218"/>
  <c r="I218" s="1"/>
  <c r="I137"/>
  <c r="I243"/>
  <c r="F15"/>
  <c r="J14"/>
  <c r="F269" i="15"/>
  <c r="J268"/>
  <c r="I268" s="1"/>
  <c r="J184" i="16"/>
  <c r="F185"/>
  <c r="F270"/>
  <c r="J269"/>
  <c r="I269" s="1"/>
  <c r="J242"/>
  <c r="F243"/>
  <c r="I60"/>
  <c r="I12"/>
  <c r="F80"/>
  <c r="J79"/>
  <c r="I287"/>
  <c r="F35"/>
  <c r="J34"/>
  <c r="I164"/>
  <c r="J136"/>
  <c r="I136" s="1"/>
  <c r="F137"/>
  <c r="F289"/>
  <c r="J288"/>
  <c r="I288" s="1"/>
  <c r="F115"/>
  <c r="J114"/>
  <c r="I114" s="1"/>
  <c r="F166"/>
  <c r="J165"/>
  <c r="I165" s="1"/>
  <c r="F218"/>
  <c r="J217"/>
  <c r="I217" s="1"/>
  <c r="F62"/>
  <c r="J61"/>
  <c r="I61" s="1"/>
  <c r="F14"/>
  <c r="J13"/>
  <c r="I241" i="15"/>
  <c r="J184"/>
  <c r="F185"/>
  <c r="J113"/>
  <c r="F114"/>
  <c r="F35"/>
  <c r="J34"/>
  <c r="F289"/>
  <c r="J288"/>
  <c r="I288" s="1"/>
  <c r="I33"/>
  <c r="J242"/>
  <c r="I242" s="1"/>
  <c r="F243"/>
  <c r="I163"/>
  <c r="F80"/>
  <c r="J79"/>
  <c r="F61"/>
  <c r="J60"/>
  <c r="I60" s="1"/>
  <c r="F14"/>
  <c r="J13"/>
  <c r="J135"/>
  <c r="I135" s="1"/>
  <c r="F136"/>
  <c r="J164"/>
  <c r="I164" s="1"/>
  <c r="F165"/>
  <c r="I12"/>
  <c r="I134"/>
  <c r="F217"/>
  <c r="J216"/>
  <c r="I183"/>
  <c r="M22" l="1"/>
  <c r="J114" i="22"/>
  <c r="I114" s="1"/>
  <c r="F115"/>
  <c r="F245" i="23"/>
  <c r="J244"/>
  <c r="I244" s="1"/>
  <c r="I15" i="26"/>
  <c r="J142"/>
  <c r="J40"/>
  <c r="J68"/>
  <c r="J119"/>
  <c r="I119" s="1"/>
  <c r="J90"/>
  <c r="I90" s="1"/>
  <c r="J223"/>
  <c r="I223" s="1"/>
  <c r="J298"/>
  <c r="I298" s="1"/>
  <c r="J277"/>
  <c r="J252"/>
  <c r="J16"/>
  <c r="J171"/>
  <c r="I171" s="1"/>
  <c r="J194"/>
  <c r="J187" i="25"/>
  <c r="I187" s="1"/>
  <c r="F188"/>
  <c r="M28"/>
  <c r="O28" s="1"/>
  <c r="I62"/>
  <c r="F16"/>
  <c r="J15"/>
  <c r="F37"/>
  <c r="J36"/>
  <c r="I36" s="1"/>
  <c r="J272"/>
  <c r="I272" s="1"/>
  <c r="F273"/>
  <c r="F85"/>
  <c r="J84"/>
  <c r="J219"/>
  <c r="I219" s="1"/>
  <c r="F220"/>
  <c r="J63"/>
  <c r="F64"/>
  <c r="I14"/>
  <c r="J290"/>
  <c r="I290" s="1"/>
  <c r="F291"/>
  <c r="F139"/>
  <c r="J138"/>
  <c r="J167"/>
  <c r="I167" s="1"/>
  <c r="F168"/>
  <c r="F245"/>
  <c r="J244"/>
  <c r="I244" s="1"/>
  <c r="J116"/>
  <c r="F117"/>
  <c r="F243" i="24"/>
  <c r="J242"/>
  <c r="I242" s="1"/>
  <c r="J82"/>
  <c r="I82" s="1"/>
  <c r="F83"/>
  <c r="J15"/>
  <c r="F16"/>
  <c r="I63"/>
  <c r="J116"/>
  <c r="I116" s="1"/>
  <c r="F117"/>
  <c r="F189"/>
  <c r="J188"/>
  <c r="J273"/>
  <c r="F274"/>
  <c r="F221"/>
  <c r="J220"/>
  <c r="I220" s="1"/>
  <c r="J291"/>
  <c r="I291" s="1"/>
  <c r="F292"/>
  <c r="F65"/>
  <c r="J64"/>
  <c r="I167"/>
  <c r="F38"/>
  <c r="J37"/>
  <c r="I37" s="1"/>
  <c r="I14"/>
  <c r="F139"/>
  <c r="J138"/>
  <c r="J168"/>
  <c r="I168" s="1"/>
  <c r="F169"/>
  <c r="F65" i="23"/>
  <c r="J64"/>
  <c r="J119"/>
  <c r="I119" s="1"/>
  <c r="F120"/>
  <c r="F19"/>
  <c r="J18"/>
  <c r="I17"/>
  <c r="J292"/>
  <c r="F293"/>
  <c r="J220"/>
  <c r="I220" s="1"/>
  <c r="F221"/>
  <c r="J187"/>
  <c r="I187" s="1"/>
  <c r="F188"/>
  <c r="J170"/>
  <c r="F171"/>
  <c r="J273"/>
  <c r="F274"/>
  <c r="J85"/>
  <c r="I85" s="1"/>
  <c r="F86"/>
  <c r="F38"/>
  <c r="J37"/>
  <c r="I37" s="1"/>
  <c r="F140"/>
  <c r="J139"/>
  <c r="I139" s="1"/>
  <c r="I84"/>
  <c r="F220" i="21"/>
  <c r="J219"/>
  <c r="I219" s="1"/>
  <c r="F187"/>
  <c r="J186"/>
  <c r="I186" s="1"/>
  <c r="I13" i="22"/>
  <c r="M28"/>
  <c r="O28" s="1"/>
  <c r="Q28" s="1"/>
  <c r="I62"/>
  <c r="J187"/>
  <c r="I187" s="1"/>
  <c r="F188"/>
  <c r="J167"/>
  <c r="I167" s="1"/>
  <c r="F168"/>
  <c r="J81"/>
  <c r="I81" s="1"/>
  <c r="F82"/>
  <c r="J271"/>
  <c r="I271" s="1"/>
  <c r="F272"/>
  <c r="J14"/>
  <c r="F15"/>
  <c r="J63"/>
  <c r="F64"/>
  <c r="F245"/>
  <c r="J244"/>
  <c r="I244" s="1"/>
  <c r="I270"/>
  <c r="F139"/>
  <c r="J138"/>
  <c r="J290"/>
  <c r="I290" s="1"/>
  <c r="F291"/>
  <c r="I34"/>
  <c r="F36"/>
  <c r="J35"/>
  <c r="J219"/>
  <c r="I219" s="1"/>
  <c r="F220"/>
  <c r="J139" i="21"/>
  <c r="I139" s="1"/>
  <c r="F140"/>
  <c r="I62"/>
  <c r="M28"/>
  <c r="O28" s="1"/>
  <c r="F38"/>
  <c r="J37"/>
  <c r="I37" s="1"/>
  <c r="F116"/>
  <c r="J115"/>
  <c r="I115" s="1"/>
  <c r="F64"/>
  <c r="J63"/>
  <c r="F169"/>
  <c r="J168"/>
  <c r="I168" s="1"/>
  <c r="J82"/>
  <c r="I82" s="1"/>
  <c r="F83"/>
  <c r="F15"/>
  <c r="J14"/>
  <c r="F247"/>
  <c r="J246"/>
  <c r="I246" s="1"/>
  <c r="J273"/>
  <c r="F274"/>
  <c r="J292"/>
  <c r="F293"/>
  <c r="I13"/>
  <c r="J218" i="20"/>
  <c r="I218" s="1"/>
  <c r="F219"/>
  <c r="F14"/>
  <c r="J13"/>
  <c r="I41"/>
  <c r="I184"/>
  <c r="M22"/>
  <c r="O22" s="1"/>
  <c r="Q22" s="1"/>
  <c r="I12"/>
  <c r="F116"/>
  <c r="J115"/>
  <c r="I115" s="1"/>
  <c r="F81"/>
  <c r="J80"/>
  <c r="J42"/>
  <c r="I42" s="1"/>
  <c r="F43"/>
  <c r="F186"/>
  <c r="J185"/>
  <c r="J62"/>
  <c r="F63"/>
  <c r="F167"/>
  <c r="J166"/>
  <c r="I166" s="1"/>
  <c r="I136"/>
  <c r="F244"/>
  <c r="J243"/>
  <c r="I243" s="1"/>
  <c r="I79"/>
  <c r="F271"/>
  <c r="J270"/>
  <c r="F138"/>
  <c r="J137"/>
  <c r="I137" s="1"/>
  <c r="F290"/>
  <c r="J289"/>
  <c r="I289" s="1"/>
  <c r="F273" i="19"/>
  <c r="J272"/>
  <c r="I272" s="1"/>
  <c r="F246"/>
  <c r="J245"/>
  <c r="I245" s="1"/>
  <c r="F187"/>
  <c r="J186"/>
  <c r="I186" s="1"/>
  <c r="F15"/>
  <c r="J14"/>
  <c r="J291"/>
  <c r="I291" s="1"/>
  <c r="F292"/>
  <c r="F37"/>
  <c r="J36"/>
  <c r="I36" s="1"/>
  <c r="F65"/>
  <c r="J64"/>
  <c r="I13"/>
  <c r="J219"/>
  <c r="I219" s="1"/>
  <c r="F220"/>
  <c r="F169"/>
  <c r="J168"/>
  <c r="I168" s="1"/>
  <c r="J83"/>
  <c r="F84"/>
  <c r="F137"/>
  <c r="J136"/>
  <c r="I136" s="1"/>
  <c r="F117"/>
  <c r="J116"/>
  <c r="F244" i="18"/>
  <c r="J243"/>
  <c r="I11"/>
  <c r="F81"/>
  <c r="J80"/>
  <c r="I80" s="1"/>
  <c r="F166"/>
  <c r="J165"/>
  <c r="I165" s="1"/>
  <c r="I135"/>
  <c r="F218"/>
  <c r="J217"/>
  <c r="I217" s="1"/>
  <c r="F271"/>
  <c r="J270"/>
  <c r="I270" s="1"/>
  <c r="F13"/>
  <c r="J12"/>
  <c r="J136"/>
  <c r="I136" s="1"/>
  <c r="F137"/>
  <c r="I184"/>
  <c r="F289"/>
  <c r="J288"/>
  <c r="M22" s="1"/>
  <c r="O22" s="1"/>
  <c r="Q22" s="1"/>
  <c r="F35"/>
  <c r="J34"/>
  <c r="I113"/>
  <c r="F115"/>
  <c r="J114"/>
  <c r="I114" s="1"/>
  <c r="I79"/>
  <c r="I33"/>
  <c r="J62"/>
  <c r="F63"/>
  <c r="F186"/>
  <c r="J185"/>
  <c r="I185" s="1"/>
  <c r="F16" i="17"/>
  <c r="J15"/>
  <c r="F65"/>
  <c r="J64"/>
  <c r="F169"/>
  <c r="J168"/>
  <c r="I14"/>
  <c r="J83"/>
  <c r="F84"/>
  <c r="I63"/>
  <c r="F117"/>
  <c r="J116"/>
  <c r="I116" s="1"/>
  <c r="F246"/>
  <c r="J245"/>
  <c r="I245" s="1"/>
  <c r="J219"/>
  <c r="I219" s="1"/>
  <c r="F220"/>
  <c r="J35"/>
  <c r="F36"/>
  <c r="J291"/>
  <c r="I291" s="1"/>
  <c r="F292"/>
  <c r="F273"/>
  <c r="J272"/>
  <c r="I272" s="1"/>
  <c r="J139"/>
  <c r="I139" s="1"/>
  <c r="F140"/>
  <c r="I34"/>
  <c r="F187"/>
  <c r="J186"/>
  <c r="I186" s="1"/>
  <c r="F270" i="15"/>
  <c r="J269"/>
  <c r="I269" s="1"/>
  <c r="I13" i="16"/>
  <c r="F138"/>
  <c r="J137"/>
  <c r="I137" s="1"/>
  <c r="I34"/>
  <c r="F244"/>
  <c r="J243"/>
  <c r="I243" s="1"/>
  <c r="F186"/>
  <c r="J185"/>
  <c r="I185" s="1"/>
  <c r="J62"/>
  <c r="F63"/>
  <c r="F167"/>
  <c r="J166"/>
  <c r="I166" s="1"/>
  <c r="F290"/>
  <c r="J289"/>
  <c r="I289" s="1"/>
  <c r="F81"/>
  <c r="J80"/>
  <c r="I80" s="1"/>
  <c r="F271"/>
  <c r="J270"/>
  <c r="I79"/>
  <c r="F15"/>
  <c r="J14"/>
  <c r="J218"/>
  <c r="I218" s="1"/>
  <c r="F219"/>
  <c r="F116"/>
  <c r="J115"/>
  <c r="I115" s="1"/>
  <c r="J35"/>
  <c r="F36"/>
  <c r="I242"/>
  <c r="I184"/>
  <c r="M22"/>
  <c r="F166" i="15"/>
  <c r="J165"/>
  <c r="I165" s="1"/>
  <c r="I13"/>
  <c r="F81"/>
  <c r="J80"/>
  <c r="F290"/>
  <c r="J289"/>
  <c r="I289" s="1"/>
  <c r="J35"/>
  <c r="F36"/>
  <c r="F186"/>
  <c r="J185"/>
  <c r="I79"/>
  <c r="F244"/>
  <c r="J243"/>
  <c r="I243" s="1"/>
  <c r="I34"/>
  <c r="I113"/>
  <c r="F218"/>
  <c r="J217"/>
  <c r="I217" s="1"/>
  <c r="J136"/>
  <c r="I136" s="1"/>
  <c r="F137"/>
  <c r="F62"/>
  <c r="J61"/>
  <c r="F115"/>
  <c r="J114"/>
  <c r="I114" s="1"/>
  <c r="I216"/>
  <c r="F15"/>
  <c r="J14"/>
  <c r="I184"/>
  <c r="J115" i="22" l="1"/>
  <c r="I115" s="1"/>
  <c r="F116"/>
  <c r="O22" i="16"/>
  <c r="N22" i="15"/>
  <c r="O22" s="1"/>
  <c r="Q22" s="1"/>
  <c r="J245" i="23"/>
  <c r="I245" s="1"/>
  <c r="F246"/>
  <c r="Q28" i="25"/>
  <c r="S28" i="24" s="1"/>
  <c r="R28"/>
  <c r="J172" i="26"/>
  <c r="J224"/>
  <c r="J120"/>
  <c r="I120" s="1"/>
  <c r="J41"/>
  <c r="I40"/>
  <c r="J278"/>
  <c r="J91"/>
  <c r="I91" s="1"/>
  <c r="J69"/>
  <c r="I69" s="1"/>
  <c r="I277"/>
  <c r="M31"/>
  <c r="O31" s="1"/>
  <c r="J299"/>
  <c r="I68"/>
  <c r="J245" i="25"/>
  <c r="I245" s="1"/>
  <c r="F246"/>
  <c r="F140"/>
  <c r="J139"/>
  <c r="I139" s="1"/>
  <c r="J16"/>
  <c r="F17"/>
  <c r="F221"/>
  <c r="J220"/>
  <c r="I220" s="1"/>
  <c r="J273"/>
  <c r="F274"/>
  <c r="I15"/>
  <c r="F189"/>
  <c r="J188"/>
  <c r="I116"/>
  <c r="I63"/>
  <c r="F86"/>
  <c r="J85"/>
  <c r="I85" s="1"/>
  <c r="F38"/>
  <c r="J37"/>
  <c r="I37" s="1"/>
  <c r="F118"/>
  <c r="J117"/>
  <c r="J168"/>
  <c r="I168" s="1"/>
  <c r="F169"/>
  <c r="J291"/>
  <c r="I291" s="1"/>
  <c r="F292"/>
  <c r="F65"/>
  <c r="J64"/>
  <c r="I84"/>
  <c r="F244" i="24"/>
  <c r="J243"/>
  <c r="I243" s="1"/>
  <c r="F39"/>
  <c r="J38"/>
  <c r="J65"/>
  <c r="F66"/>
  <c r="F222"/>
  <c r="J221"/>
  <c r="I221" s="1"/>
  <c r="J189"/>
  <c r="I189" s="1"/>
  <c r="F190"/>
  <c r="F170"/>
  <c r="J169"/>
  <c r="I169" s="1"/>
  <c r="I64"/>
  <c r="M29"/>
  <c r="O29" s="1"/>
  <c r="Q29" s="1"/>
  <c r="J83"/>
  <c r="F84"/>
  <c r="F140"/>
  <c r="J139"/>
  <c r="I139" s="1"/>
  <c r="I15"/>
  <c r="J292"/>
  <c r="F293"/>
  <c r="J274"/>
  <c r="I274" s="1"/>
  <c r="F275"/>
  <c r="F118"/>
  <c r="J117"/>
  <c r="J16"/>
  <c r="F17"/>
  <c r="M29" i="23"/>
  <c r="O29" s="1"/>
  <c r="I64"/>
  <c r="J65"/>
  <c r="F66"/>
  <c r="F141"/>
  <c r="J140"/>
  <c r="I140" s="1"/>
  <c r="F20"/>
  <c r="J19"/>
  <c r="F275"/>
  <c r="J274"/>
  <c r="I274" s="1"/>
  <c r="F189"/>
  <c r="J188"/>
  <c r="F294"/>
  <c r="J293"/>
  <c r="I293" s="1"/>
  <c r="I18"/>
  <c r="F121"/>
  <c r="J120"/>
  <c r="I120" s="1"/>
  <c r="J38"/>
  <c r="F39"/>
  <c r="J86"/>
  <c r="I86" s="1"/>
  <c r="F87"/>
  <c r="J171"/>
  <c r="F172"/>
  <c r="F222"/>
  <c r="J221"/>
  <c r="I221" s="1"/>
  <c r="F221" i="21"/>
  <c r="J220"/>
  <c r="I220" s="1"/>
  <c r="J187"/>
  <c r="I187" s="1"/>
  <c r="F188"/>
  <c r="F221" i="22"/>
  <c r="J220"/>
  <c r="I220" s="1"/>
  <c r="I63"/>
  <c r="I14"/>
  <c r="J82"/>
  <c r="I82" s="1"/>
  <c r="F83"/>
  <c r="J188"/>
  <c r="F189"/>
  <c r="F37"/>
  <c r="J36"/>
  <c r="I36" s="1"/>
  <c r="J291"/>
  <c r="I291" s="1"/>
  <c r="F292"/>
  <c r="F65"/>
  <c r="J64"/>
  <c r="F16"/>
  <c r="J15"/>
  <c r="F140"/>
  <c r="J139"/>
  <c r="I139" s="1"/>
  <c r="J245"/>
  <c r="I245" s="1"/>
  <c r="F246"/>
  <c r="J272"/>
  <c r="I272" s="1"/>
  <c r="F273"/>
  <c r="J168"/>
  <c r="I168" s="1"/>
  <c r="F169"/>
  <c r="F275" i="21"/>
  <c r="J274"/>
  <c r="I274" s="1"/>
  <c r="J83"/>
  <c r="F84"/>
  <c r="I63"/>
  <c r="F248"/>
  <c r="J247"/>
  <c r="J15"/>
  <c r="F16"/>
  <c r="F170"/>
  <c r="J169"/>
  <c r="I169" s="1"/>
  <c r="F117"/>
  <c r="J116"/>
  <c r="I116" s="1"/>
  <c r="F141"/>
  <c r="J140"/>
  <c r="I140" s="1"/>
  <c r="F294"/>
  <c r="J293"/>
  <c r="I293" s="1"/>
  <c r="I14"/>
  <c r="F65"/>
  <c r="J64"/>
  <c r="F39"/>
  <c r="J38"/>
  <c r="J271" i="20"/>
  <c r="I271" s="1"/>
  <c r="F272"/>
  <c r="F245"/>
  <c r="J244"/>
  <c r="I244" s="1"/>
  <c r="J167"/>
  <c r="I167" s="1"/>
  <c r="F168"/>
  <c r="F187"/>
  <c r="J186"/>
  <c r="I186" s="1"/>
  <c r="J81"/>
  <c r="I81" s="1"/>
  <c r="F82"/>
  <c r="F139"/>
  <c r="J138"/>
  <c r="I270"/>
  <c r="I185"/>
  <c r="I80"/>
  <c r="J219"/>
  <c r="I219" s="1"/>
  <c r="F220"/>
  <c r="M28"/>
  <c r="O28" s="1"/>
  <c r="Q28" s="1"/>
  <c r="I62"/>
  <c r="J116"/>
  <c r="I116" s="1"/>
  <c r="F117"/>
  <c r="F15"/>
  <c r="J14"/>
  <c r="J290"/>
  <c r="I290" s="1"/>
  <c r="F291"/>
  <c r="J63"/>
  <c r="F64"/>
  <c r="F44"/>
  <c r="J43"/>
  <c r="I43" s="1"/>
  <c r="I13"/>
  <c r="F118" i="19"/>
  <c r="J117"/>
  <c r="F66"/>
  <c r="J65"/>
  <c r="J187"/>
  <c r="I187" s="1"/>
  <c r="F188"/>
  <c r="J273"/>
  <c r="F274"/>
  <c r="I116"/>
  <c r="F85"/>
  <c r="J84"/>
  <c r="J220"/>
  <c r="I220" s="1"/>
  <c r="F221"/>
  <c r="M29"/>
  <c r="O29" s="1"/>
  <c r="I64"/>
  <c r="J292"/>
  <c r="F293"/>
  <c r="J137"/>
  <c r="I137" s="1"/>
  <c r="F138"/>
  <c r="F170"/>
  <c r="J169"/>
  <c r="I169" s="1"/>
  <c r="F38"/>
  <c r="J37"/>
  <c r="I37" s="1"/>
  <c r="F16"/>
  <c r="J15"/>
  <c r="F247"/>
  <c r="J246"/>
  <c r="I246" s="1"/>
  <c r="I14"/>
  <c r="M28" i="18"/>
  <c r="O28" s="1"/>
  <c r="Q28" s="1"/>
  <c r="I62"/>
  <c r="F290"/>
  <c r="J289"/>
  <c r="I289" s="1"/>
  <c r="J271"/>
  <c r="I271" s="1"/>
  <c r="F272"/>
  <c r="J81"/>
  <c r="I81" s="1"/>
  <c r="F82"/>
  <c r="F245"/>
  <c r="J244"/>
  <c r="I244" s="1"/>
  <c r="F187"/>
  <c r="J186"/>
  <c r="I186" s="1"/>
  <c r="F116"/>
  <c r="J115"/>
  <c r="F138"/>
  <c r="J137"/>
  <c r="I137" s="1"/>
  <c r="F14"/>
  <c r="J13"/>
  <c r="J218"/>
  <c r="I218" s="1"/>
  <c r="F219"/>
  <c r="F167"/>
  <c r="J166"/>
  <c r="I166" s="1"/>
  <c r="I243"/>
  <c r="J63"/>
  <c r="I63" s="1"/>
  <c r="F64"/>
  <c r="I288"/>
  <c r="F36"/>
  <c r="J35"/>
  <c r="I34"/>
  <c r="I12"/>
  <c r="F118" i="17"/>
  <c r="J117"/>
  <c r="F170"/>
  <c r="J169"/>
  <c r="I169" s="1"/>
  <c r="F17"/>
  <c r="J16"/>
  <c r="J187"/>
  <c r="I187" s="1"/>
  <c r="F188"/>
  <c r="F141"/>
  <c r="J140"/>
  <c r="I140" s="1"/>
  <c r="J292"/>
  <c r="F293"/>
  <c r="J220"/>
  <c r="I220" s="1"/>
  <c r="F221"/>
  <c r="F85"/>
  <c r="J84"/>
  <c r="I168"/>
  <c r="I15"/>
  <c r="J273"/>
  <c r="F274"/>
  <c r="F247"/>
  <c r="J246"/>
  <c r="I246" s="1"/>
  <c r="F66"/>
  <c r="J65"/>
  <c r="F37"/>
  <c r="J36"/>
  <c r="I36" s="1"/>
  <c r="I64"/>
  <c r="M29"/>
  <c r="O29" s="1"/>
  <c r="J270" i="15"/>
  <c r="I270" s="1"/>
  <c r="F271"/>
  <c r="I14" i="16"/>
  <c r="I270"/>
  <c r="J63"/>
  <c r="F64"/>
  <c r="J81"/>
  <c r="F82"/>
  <c r="J167"/>
  <c r="I167" s="1"/>
  <c r="F168"/>
  <c r="F187"/>
  <c r="J186"/>
  <c r="I186" s="1"/>
  <c r="F37"/>
  <c r="J36"/>
  <c r="I36" s="1"/>
  <c r="J219"/>
  <c r="I219" s="1"/>
  <c r="F220"/>
  <c r="F139"/>
  <c r="J138"/>
  <c r="J116"/>
  <c r="I116" s="1"/>
  <c r="F117"/>
  <c r="F16"/>
  <c r="J15"/>
  <c r="J271"/>
  <c r="I271" s="1"/>
  <c r="F272"/>
  <c r="J290"/>
  <c r="I290" s="1"/>
  <c r="F291"/>
  <c r="M28"/>
  <c r="I62"/>
  <c r="F245"/>
  <c r="J244"/>
  <c r="I244" s="1"/>
  <c r="I61" i="15"/>
  <c r="F245"/>
  <c r="J244"/>
  <c r="I244" s="1"/>
  <c r="I185"/>
  <c r="J81"/>
  <c r="F82"/>
  <c r="F167"/>
  <c r="J166"/>
  <c r="I166" s="1"/>
  <c r="F37"/>
  <c r="J36"/>
  <c r="I80"/>
  <c r="F16"/>
  <c r="J15"/>
  <c r="F138"/>
  <c r="J137"/>
  <c r="I137" s="1"/>
  <c r="I14"/>
  <c r="F116"/>
  <c r="J115"/>
  <c r="I115" s="1"/>
  <c r="J62"/>
  <c r="F63"/>
  <c r="J218"/>
  <c r="I218" s="1"/>
  <c r="F219"/>
  <c r="F187"/>
  <c r="J186"/>
  <c r="I186" s="1"/>
  <c r="J290"/>
  <c r="I290" s="1"/>
  <c r="F291"/>
  <c r="J116" i="22" l="1"/>
  <c r="I116" s="1"/>
  <c r="F117"/>
  <c r="O28" i="16"/>
  <c r="N28" i="15"/>
  <c r="J246" i="23"/>
  <c r="I246" s="1"/>
  <c r="F247"/>
  <c r="J42" i="26"/>
  <c r="J144"/>
  <c r="I144" s="1"/>
  <c r="J92"/>
  <c r="I92" s="1"/>
  <c r="J196"/>
  <c r="I196" s="1"/>
  <c r="I41"/>
  <c r="J225"/>
  <c r="I225" s="1"/>
  <c r="J18"/>
  <c r="J70"/>
  <c r="J279"/>
  <c r="I279" s="1"/>
  <c r="J121"/>
  <c r="I121" s="1"/>
  <c r="J65" i="25"/>
  <c r="F66"/>
  <c r="F39"/>
  <c r="J38"/>
  <c r="J189"/>
  <c r="I189" s="1"/>
  <c r="F190"/>
  <c r="I64"/>
  <c r="M29"/>
  <c r="O29" s="1"/>
  <c r="F170"/>
  <c r="J169"/>
  <c r="I169" s="1"/>
  <c r="J274"/>
  <c r="I274" s="1"/>
  <c r="F275"/>
  <c r="J17"/>
  <c r="F18"/>
  <c r="J246"/>
  <c r="I246" s="1"/>
  <c r="F247"/>
  <c r="J118"/>
  <c r="I118" s="1"/>
  <c r="F119"/>
  <c r="J86"/>
  <c r="I86" s="1"/>
  <c r="F87"/>
  <c r="F222"/>
  <c r="J221"/>
  <c r="I221" s="1"/>
  <c r="J140"/>
  <c r="I140" s="1"/>
  <c r="F141"/>
  <c r="J292"/>
  <c r="F293"/>
  <c r="J244" i="24"/>
  <c r="I244" s="1"/>
  <c r="F245"/>
  <c r="J118"/>
  <c r="I118" s="1"/>
  <c r="F119"/>
  <c r="J140"/>
  <c r="I140" s="1"/>
  <c r="F141"/>
  <c r="F171"/>
  <c r="J170"/>
  <c r="F223"/>
  <c r="J222"/>
  <c r="F40"/>
  <c r="J39"/>
  <c r="F294"/>
  <c r="J293"/>
  <c r="I293" s="1"/>
  <c r="I38"/>
  <c r="J17"/>
  <c r="F18"/>
  <c r="F276"/>
  <c r="J275"/>
  <c r="I275" s="1"/>
  <c r="F85"/>
  <c r="J84"/>
  <c r="F191"/>
  <c r="J190"/>
  <c r="I190" s="1"/>
  <c r="F67"/>
  <c r="J66"/>
  <c r="J66" i="23"/>
  <c r="I66" s="1"/>
  <c r="F67"/>
  <c r="J222"/>
  <c r="F223"/>
  <c r="I38"/>
  <c r="F190"/>
  <c r="J189"/>
  <c r="I189" s="1"/>
  <c r="F21"/>
  <c r="J20"/>
  <c r="J141"/>
  <c r="F142"/>
  <c r="F88"/>
  <c r="J87"/>
  <c r="I87" s="1"/>
  <c r="F40"/>
  <c r="J39"/>
  <c r="I19"/>
  <c r="I171"/>
  <c r="F122"/>
  <c r="J121"/>
  <c r="F295"/>
  <c r="J294"/>
  <c r="I294" s="1"/>
  <c r="F276"/>
  <c r="J275"/>
  <c r="I275" s="1"/>
  <c r="F173"/>
  <c r="J172"/>
  <c r="I172" s="1"/>
  <c r="F222" i="21"/>
  <c r="J221"/>
  <c r="I221" s="1"/>
  <c r="F189"/>
  <c r="J188"/>
  <c r="J16" i="22"/>
  <c r="F17"/>
  <c r="F222"/>
  <c r="J221"/>
  <c r="I221" s="1"/>
  <c r="F170"/>
  <c r="J169"/>
  <c r="I169" s="1"/>
  <c r="J246"/>
  <c r="I246" s="1"/>
  <c r="F247"/>
  <c r="I15"/>
  <c r="J292"/>
  <c r="F293"/>
  <c r="J189"/>
  <c r="I189" s="1"/>
  <c r="F190"/>
  <c r="J140"/>
  <c r="I140" s="1"/>
  <c r="F141"/>
  <c r="J65"/>
  <c r="F66"/>
  <c r="F38"/>
  <c r="J37"/>
  <c r="I37" s="1"/>
  <c r="J273"/>
  <c r="F274"/>
  <c r="I64"/>
  <c r="M29"/>
  <c r="O29" s="1"/>
  <c r="Q29" s="1"/>
  <c r="J83"/>
  <c r="F84"/>
  <c r="I64" i="21"/>
  <c r="M29"/>
  <c r="O29" s="1"/>
  <c r="F142"/>
  <c r="J141"/>
  <c r="I141" s="1"/>
  <c r="F171"/>
  <c r="J170"/>
  <c r="J248"/>
  <c r="I248" s="1"/>
  <c r="F249"/>
  <c r="F276"/>
  <c r="J275"/>
  <c r="I275" s="1"/>
  <c r="J39"/>
  <c r="F40"/>
  <c r="F85"/>
  <c r="J84"/>
  <c r="I38"/>
  <c r="F295"/>
  <c r="J294"/>
  <c r="I294" s="1"/>
  <c r="F118"/>
  <c r="J117"/>
  <c r="I15"/>
  <c r="F66"/>
  <c r="J65"/>
  <c r="J16"/>
  <c r="F17"/>
  <c r="J291" i="20"/>
  <c r="I291" s="1"/>
  <c r="F292"/>
  <c r="F16"/>
  <c r="J15"/>
  <c r="I14"/>
  <c r="J82"/>
  <c r="F83"/>
  <c r="J168"/>
  <c r="I168" s="1"/>
  <c r="F169"/>
  <c r="J272"/>
  <c r="F273"/>
  <c r="I63"/>
  <c r="F65"/>
  <c r="J64"/>
  <c r="F140"/>
  <c r="J139"/>
  <c r="I139" s="1"/>
  <c r="J187"/>
  <c r="I187" s="1"/>
  <c r="F188"/>
  <c r="J245"/>
  <c r="I245" s="1"/>
  <c r="F246"/>
  <c r="F45"/>
  <c r="J44"/>
  <c r="I44" s="1"/>
  <c r="F118"/>
  <c r="J117"/>
  <c r="F221"/>
  <c r="J220"/>
  <c r="I220" s="1"/>
  <c r="J16" i="19"/>
  <c r="F17"/>
  <c r="F171"/>
  <c r="J170"/>
  <c r="F119"/>
  <c r="J118"/>
  <c r="I118" s="1"/>
  <c r="I15"/>
  <c r="F294"/>
  <c r="J293"/>
  <c r="I293" s="1"/>
  <c r="F222"/>
  <c r="J221"/>
  <c r="I221" s="1"/>
  <c r="F189"/>
  <c r="J188"/>
  <c r="F248"/>
  <c r="J247"/>
  <c r="F39"/>
  <c r="J38"/>
  <c r="F86"/>
  <c r="J85"/>
  <c r="I85" s="1"/>
  <c r="F67"/>
  <c r="J66"/>
  <c r="F139"/>
  <c r="J138"/>
  <c r="I84"/>
  <c r="F275"/>
  <c r="J274"/>
  <c r="I274" s="1"/>
  <c r="F37" i="18"/>
  <c r="J36"/>
  <c r="I36" s="1"/>
  <c r="J167"/>
  <c r="I167" s="1"/>
  <c r="F168"/>
  <c r="J14"/>
  <c r="F15"/>
  <c r="J116"/>
  <c r="F117"/>
  <c r="J245"/>
  <c r="I245" s="1"/>
  <c r="F246"/>
  <c r="F65"/>
  <c r="J64"/>
  <c r="I13"/>
  <c r="I115"/>
  <c r="J272"/>
  <c r="I272" s="1"/>
  <c r="F273"/>
  <c r="F139"/>
  <c r="J138"/>
  <c r="J187"/>
  <c r="I187" s="1"/>
  <c r="F188"/>
  <c r="J290"/>
  <c r="I290" s="1"/>
  <c r="F291"/>
  <c r="J219"/>
  <c r="I219" s="1"/>
  <c r="F220"/>
  <c r="J82"/>
  <c r="I82" s="1"/>
  <c r="F83"/>
  <c r="F67" i="17"/>
  <c r="J66"/>
  <c r="F142"/>
  <c r="J141"/>
  <c r="J17"/>
  <c r="F18"/>
  <c r="F119"/>
  <c r="J118"/>
  <c r="I118" s="1"/>
  <c r="F275"/>
  <c r="J274"/>
  <c r="I274" s="1"/>
  <c r="F222"/>
  <c r="J221"/>
  <c r="I221" s="1"/>
  <c r="F38"/>
  <c r="J37"/>
  <c r="I37" s="1"/>
  <c r="F248"/>
  <c r="J247"/>
  <c r="F86"/>
  <c r="J85"/>
  <c r="I85" s="1"/>
  <c r="F171"/>
  <c r="J170"/>
  <c r="I84"/>
  <c r="F294"/>
  <c r="J293"/>
  <c r="I293" s="1"/>
  <c r="F189"/>
  <c r="J188"/>
  <c r="F272" i="15"/>
  <c r="J271"/>
  <c r="I271" s="1"/>
  <c r="M28"/>
  <c r="O28" s="1"/>
  <c r="Q28" s="1"/>
  <c r="I81"/>
  <c r="J272" i="16"/>
  <c r="I272" s="1"/>
  <c r="F273"/>
  <c r="F118"/>
  <c r="J117"/>
  <c r="F221"/>
  <c r="J220"/>
  <c r="I220" s="1"/>
  <c r="J82"/>
  <c r="I82" s="1"/>
  <c r="F83"/>
  <c r="J245"/>
  <c r="I245" s="1"/>
  <c r="F246"/>
  <c r="F17"/>
  <c r="J16"/>
  <c r="F140"/>
  <c r="J139"/>
  <c r="I139" s="1"/>
  <c r="F38"/>
  <c r="J37"/>
  <c r="I37" s="1"/>
  <c r="I63"/>
  <c r="J291"/>
  <c r="I291" s="1"/>
  <c r="F292"/>
  <c r="I15"/>
  <c r="J168"/>
  <c r="I168" s="1"/>
  <c r="F169"/>
  <c r="F65"/>
  <c r="J64"/>
  <c r="J187"/>
  <c r="I187" s="1"/>
  <c r="F188"/>
  <c r="I81"/>
  <c r="J187" i="15"/>
  <c r="I187" s="1"/>
  <c r="F188"/>
  <c r="I62"/>
  <c r="J167"/>
  <c r="I167" s="1"/>
  <c r="F168"/>
  <c r="J63"/>
  <c r="F64"/>
  <c r="J116"/>
  <c r="I116" s="1"/>
  <c r="F117"/>
  <c r="F139"/>
  <c r="J138"/>
  <c r="F17"/>
  <c r="J16"/>
  <c r="F38"/>
  <c r="J37"/>
  <c r="I37" s="1"/>
  <c r="J245"/>
  <c r="I245" s="1"/>
  <c r="F246"/>
  <c r="J291"/>
  <c r="I291" s="1"/>
  <c r="F292"/>
  <c r="J219"/>
  <c r="I219" s="1"/>
  <c r="F220"/>
  <c r="I15"/>
  <c r="I36"/>
  <c r="J82"/>
  <c r="I82" s="1"/>
  <c r="F83"/>
  <c r="Q29" i="25" l="1"/>
  <c r="S29" i="24" s="1"/>
  <c r="R29"/>
  <c r="J247" i="23"/>
  <c r="F248"/>
  <c r="F118" i="22"/>
  <c r="J117"/>
  <c r="M31" i="23"/>
  <c r="O31" s="1"/>
  <c r="I70" i="26"/>
  <c r="J301"/>
  <c r="I301" s="1"/>
  <c r="J226"/>
  <c r="I226" s="1"/>
  <c r="J197"/>
  <c r="I197" s="1"/>
  <c r="J145"/>
  <c r="J43"/>
  <c r="J122"/>
  <c r="J71"/>
  <c r="I71" s="1"/>
  <c r="I42"/>
  <c r="J280"/>
  <c r="I280" s="1"/>
  <c r="J19"/>
  <c r="I18"/>
  <c r="J94"/>
  <c r="J93"/>
  <c r="J174"/>
  <c r="I174" s="1"/>
  <c r="F223" i="25"/>
  <c r="J222"/>
  <c r="I17"/>
  <c r="F171"/>
  <c r="J170"/>
  <c r="F294"/>
  <c r="J293"/>
  <c r="I293" s="1"/>
  <c r="J119"/>
  <c r="I119" s="1"/>
  <c r="F120"/>
  <c r="J18"/>
  <c r="F19"/>
  <c r="F191"/>
  <c r="J190"/>
  <c r="I190" s="1"/>
  <c r="F67"/>
  <c r="J66"/>
  <c r="F40"/>
  <c r="J39"/>
  <c r="J141"/>
  <c r="F142"/>
  <c r="J87"/>
  <c r="I87" s="1"/>
  <c r="F88"/>
  <c r="J247"/>
  <c r="F248"/>
  <c r="F276"/>
  <c r="J275"/>
  <c r="I275" s="1"/>
  <c r="I38"/>
  <c r="J245" i="24"/>
  <c r="I245" s="1"/>
  <c r="F246"/>
  <c r="F68"/>
  <c r="J67"/>
  <c r="I67" s="1"/>
  <c r="F277"/>
  <c r="J276"/>
  <c r="I276" s="1"/>
  <c r="J40"/>
  <c r="F41"/>
  <c r="F172"/>
  <c r="J171"/>
  <c r="I171" s="1"/>
  <c r="I66"/>
  <c r="I39"/>
  <c r="J119"/>
  <c r="I119" s="1"/>
  <c r="F120"/>
  <c r="F192"/>
  <c r="J191"/>
  <c r="I191" s="1"/>
  <c r="F86"/>
  <c r="J85"/>
  <c r="I85" s="1"/>
  <c r="I17"/>
  <c r="F295"/>
  <c r="J294"/>
  <c r="I294" s="1"/>
  <c r="F224"/>
  <c r="J223"/>
  <c r="I223" s="1"/>
  <c r="I84"/>
  <c r="J18"/>
  <c r="F19"/>
  <c r="J141"/>
  <c r="F142"/>
  <c r="F68" i="23"/>
  <c r="J67"/>
  <c r="I67" s="1"/>
  <c r="J295"/>
  <c r="I295" s="1"/>
  <c r="F296"/>
  <c r="F41"/>
  <c r="J40"/>
  <c r="I141"/>
  <c r="M12"/>
  <c r="O12" s="1"/>
  <c r="F191"/>
  <c r="J190"/>
  <c r="I39"/>
  <c r="J142"/>
  <c r="I142" s="1"/>
  <c r="F143"/>
  <c r="F224"/>
  <c r="J223"/>
  <c r="F174"/>
  <c r="J173"/>
  <c r="I173" s="1"/>
  <c r="J276"/>
  <c r="I276" s="1"/>
  <c r="F277"/>
  <c r="J122"/>
  <c r="I122" s="1"/>
  <c r="F123"/>
  <c r="F89"/>
  <c r="J89" s="1"/>
  <c r="J88"/>
  <c r="F22"/>
  <c r="J21"/>
  <c r="I121"/>
  <c r="I20"/>
  <c r="F223" i="21"/>
  <c r="J222"/>
  <c r="F190"/>
  <c r="J189"/>
  <c r="I189" s="1"/>
  <c r="M12"/>
  <c r="O12" s="1"/>
  <c r="F39" i="22"/>
  <c r="J38"/>
  <c r="F171"/>
  <c r="J170"/>
  <c r="J141"/>
  <c r="F142"/>
  <c r="F191"/>
  <c r="J190"/>
  <c r="I190" s="1"/>
  <c r="F18"/>
  <c r="J17"/>
  <c r="F223"/>
  <c r="J222"/>
  <c r="F85"/>
  <c r="J84"/>
  <c r="J274"/>
  <c r="I274" s="1"/>
  <c r="F275"/>
  <c r="F67"/>
  <c r="J66"/>
  <c r="F294"/>
  <c r="J293"/>
  <c r="I293" s="1"/>
  <c r="J247"/>
  <c r="F248"/>
  <c r="J295" i="21"/>
  <c r="I295" s="1"/>
  <c r="F296"/>
  <c r="F86"/>
  <c r="J85"/>
  <c r="I85" s="1"/>
  <c r="J276"/>
  <c r="I276" s="1"/>
  <c r="F277"/>
  <c r="J171"/>
  <c r="I171" s="1"/>
  <c r="F172"/>
  <c r="F18"/>
  <c r="J17"/>
  <c r="I84"/>
  <c r="F67"/>
  <c r="J66"/>
  <c r="F119"/>
  <c r="J118"/>
  <c r="I118" s="1"/>
  <c r="I39"/>
  <c r="J142"/>
  <c r="I142" s="1"/>
  <c r="F143"/>
  <c r="J40"/>
  <c r="F41"/>
  <c r="J249"/>
  <c r="I249" s="1"/>
  <c r="F250"/>
  <c r="J118" i="20"/>
  <c r="I118" s="1"/>
  <c r="F119"/>
  <c r="J140"/>
  <c r="I140" s="1"/>
  <c r="F141"/>
  <c r="F170"/>
  <c r="J169"/>
  <c r="I169" s="1"/>
  <c r="J292"/>
  <c r="F293"/>
  <c r="J246"/>
  <c r="I246" s="1"/>
  <c r="F247"/>
  <c r="F222"/>
  <c r="J221"/>
  <c r="I221" s="1"/>
  <c r="J45"/>
  <c r="I45" s="1"/>
  <c r="F46"/>
  <c r="J65"/>
  <c r="F66"/>
  <c r="I272"/>
  <c r="I82"/>
  <c r="F17"/>
  <c r="J16"/>
  <c r="F189"/>
  <c r="J188"/>
  <c r="I64"/>
  <c r="M29"/>
  <c r="O29" s="1"/>
  <c r="Q29" s="1"/>
  <c r="J273"/>
  <c r="F274"/>
  <c r="J83"/>
  <c r="F84"/>
  <c r="I15"/>
  <c r="J67" i="19"/>
  <c r="I67" s="1"/>
  <c r="F68"/>
  <c r="F40"/>
  <c r="J39"/>
  <c r="J189"/>
  <c r="I189" s="1"/>
  <c r="F190"/>
  <c r="F295"/>
  <c r="J294"/>
  <c r="I294" s="1"/>
  <c r="J119"/>
  <c r="I119" s="1"/>
  <c r="F120"/>
  <c r="I66"/>
  <c r="I38"/>
  <c r="F18"/>
  <c r="J17"/>
  <c r="F276"/>
  <c r="J275"/>
  <c r="I275" s="1"/>
  <c r="J139"/>
  <c r="I139" s="1"/>
  <c r="F140"/>
  <c r="J86"/>
  <c r="I86" s="1"/>
  <c r="F87"/>
  <c r="J248"/>
  <c r="I248" s="1"/>
  <c r="F249"/>
  <c r="J222"/>
  <c r="F223"/>
  <c r="J171"/>
  <c r="F172"/>
  <c r="J83" i="18"/>
  <c r="F84"/>
  <c r="I14"/>
  <c r="J37"/>
  <c r="I37" s="1"/>
  <c r="F38"/>
  <c r="J246"/>
  <c r="I246" s="1"/>
  <c r="F247"/>
  <c r="J15"/>
  <c r="F16"/>
  <c r="F189"/>
  <c r="J188"/>
  <c r="J65"/>
  <c r="F66"/>
  <c r="I116"/>
  <c r="J291"/>
  <c r="I291" s="1"/>
  <c r="F292"/>
  <c r="F221"/>
  <c r="J220"/>
  <c r="I220" s="1"/>
  <c r="J273"/>
  <c r="F274"/>
  <c r="F140"/>
  <c r="J139"/>
  <c r="I139" s="1"/>
  <c r="I64"/>
  <c r="M29"/>
  <c r="O29" s="1"/>
  <c r="Q29" s="1"/>
  <c r="F118"/>
  <c r="J117"/>
  <c r="J168"/>
  <c r="I168" s="1"/>
  <c r="F169"/>
  <c r="J189" i="17"/>
  <c r="I189" s="1"/>
  <c r="F190"/>
  <c r="J86"/>
  <c r="I86" s="1"/>
  <c r="F87"/>
  <c r="F39"/>
  <c r="J38"/>
  <c r="F276"/>
  <c r="J275"/>
  <c r="I275" s="1"/>
  <c r="I17"/>
  <c r="J67"/>
  <c r="I67" s="1"/>
  <c r="F68"/>
  <c r="J18"/>
  <c r="F19"/>
  <c r="I66"/>
  <c r="F295"/>
  <c r="J294"/>
  <c r="I294" s="1"/>
  <c r="J171"/>
  <c r="F172"/>
  <c r="J248"/>
  <c r="I248" s="1"/>
  <c r="F249"/>
  <c r="J222"/>
  <c r="F223"/>
  <c r="J119"/>
  <c r="I119" s="1"/>
  <c r="F120"/>
  <c r="J142"/>
  <c r="I142" s="1"/>
  <c r="F143"/>
  <c r="I141"/>
  <c r="M12"/>
  <c r="O12" s="1"/>
  <c r="J272" i="15"/>
  <c r="I272" s="1"/>
  <c r="F273"/>
  <c r="J65" i="16"/>
  <c r="F66"/>
  <c r="J140"/>
  <c r="I140" s="1"/>
  <c r="F141"/>
  <c r="F222"/>
  <c r="J221"/>
  <c r="I221" s="1"/>
  <c r="I64"/>
  <c r="M29"/>
  <c r="J246"/>
  <c r="I246" s="1"/>
  <c r="F247"/>
  <c r="J273"/>
  <c r="F274"/>
  <c r="F39"/>
  <c r="J38"/>
  <c r="F18"/>
  <c r="J17"/>
  <c r="J118"/>
  <c r="I118" s="1"/>
  <c r="F119"/>
  <c r="F189"/>
  <c r="J188"/>
  <c r="F170"/>
  <c r="J169"/>
  <c r="I169" s="1"/>
  <c r="J292"/>
  <c r="F293"/>
  <c r="J83"/>
  <c r="F84"/>
  <c r="F221" i="15"/>
  <c r="J220"/>
  <c r="I220" s="1"/>
  <c r="J246"/>
  <c r="I246" s="1"/>
  <c r="F247"/>
  <c r="F118"/>
  <c r="J117"/>
  <c r="F39"/>
  <c r="J38"/>
  <c r="F140"/>
  <c r="J139"/>
  <c r="I139" s="1"/>
  <c r="J168"/>
  <c r="I168" s="1"/>
  <c r="F169"/>
  <c r="F189"/>
  <c r="J188"/>
  <c r="J292"/>
  <c r="F293"/>
  <c r="I63"/>
  <c r="J83"/>
  <c r="F84"/>
  <c r="F18"/>
  <c r="J17"/>
  <c r="F65"/>
  <c r="J64"/>
  <c r="M29" s="1"/>
  <c r="F119" i="22" l="1"/>
  <c r="J118"/>
  <c r="I118" s="1"/>
  <c r="M31" i="24"/>
  <c r="O31" s="1"/>
  <c r="Q31" s="1"/>
  <c r="O29" i="16"/>
  <c r="N29" i="15"/>
  <c r="O29" s="1"/>
  <c r="Q29" s="1"/>
  <c r="F249" i="23"/>
  <c r="J248"/>
  <c r="I248" s="1"/>
  <c r="I94" i="26"/>
  <c r="J20"/>
  <c r="J123"/>
  <c r="I123" s="1"/>
  <c r="J146"/>
  <c r="I146" s="1"/>
  <c r="J227"/>
  <c r="I227" s="1"/>
  <c r="I93"/>
  <c r="I19"/>
  <c r="M10"/>
  <c r="O10" s="1"/>
  <c r="I122"/>
  <c r="I145"/>
  <c r="M12"/>
  <c r="O12" s="1"/>
  <c r="J281"/>
  <c r="I281" s="1"/>
  <c r="J72"/>
  <c r="I72" s="1"/>
  <c r="J44"/>
  <c r="J198"/>
  <c r="I198" s="1"/>
  <c r="J302"/>
  <c r="I302" s="1"/>
  <c r="J175"/>
  <c r="I175" s="1"/>
  <c r="I43"/>
  <c r="F277" i="25"/>
  <c r="J276"/>
  <c r="I276" s="1"/>
  <c r="F41"/>
  <c r="J40"/>
  <c r="F192"/>
  <c r="J191"/>
  <c r="I191" s="1"/>
  <c r="F172"/>
  <c r="J171"/>
  <c r="F224"/>
  <c r="J223"/>
  <c r="F89"/>
  <c r="J89" s="1"/>
  <c r="J88"/>
  <c r="I39"/>
  <c r="F121"/>
  <c r="J120"/>
  <c r="I120" s="1"/>
  <c r="I141"/>
  <c r="M12"/>
  <c r="O12" s="1"/>
  <c r="F68"/>
  <c r="J67"/>
  <c r="I67" s="1"/>
  <c r="I18"/>
  <c r="F295"/>
  <c r="J294"/>
  <c r="I294" s="1"/>
  <c r="F249"/>
  <c r="J248"/>
  <c r="I248" s="1"/>
  <c r="F143"/>
  <c r="J142"/>
  <c r="I142" s="1"/>
  <c r="I66"/>
  <c r="J19"/>
  <c r="F20"/>
  <c r="J246" i="24"/>
  <c r="I246" s="1"/>
  <c r="F247"/>
  <c r="I18"/>
  <c r="J224"/>
  <c r="I224" s="1"/>
  <c r="F225"/>
  <c r="J192"/>
  <c r="I192" s="1"/>
  <c r="F193"/>
  <c r="I40"/>
  <c r="J68"/>
  <c r="F69"/>
  <c r="J19"/>
  <c r="F20"/>
  <c r="J41"/>
  <c r="F42"/>
  <c r="I141"/>
  <c r="M12"/>
  <c r="O12" s="1"/>
  <c r="Q12" s="1"/>
  <c r="J295"/>
  <c r="I295" s="1"/>
  <c r="F296"/>
  <c r="J86"/>
  <c r="I86" s="1"/>
  <c r="F87"/>
  <c r="J172"/>
  <c r="I172" s="1"/>
  <c r="F173"/>
  <c r="J277"/>
  <c r="I277" s="1"/>
  <c r="F278"/>
  <c r="F143"/>
  <c r="J142"/>
  <c r="I142" s="1"/>
  <c r="F121"/>
  <c r="J120"/>
  <c r="I120" s="1"/>
  <c r="F69" i="23"/>
  <c r="J68"/>
  <c r="I68" s="1"/>
  <c r="J22"/>
  <c r="F23"/>
  <c r="J174"/>
  <c r="I174" s="1"/>
  <c r="F175"/>
  <c r="J191"/>
  <c r="F192"/>
  <c r="F42"/>
  <c r="J41"/>
  <c r="I21"/>
  <c r="J123"/>
  <c r="F124"/>
  <c r="F144"/>
  <c r="J143"/>
  <c r="I190"/>
  <c r="I40"/>
  <c r="I89"/>
  <c r="J90"/>
  <c r="F225"/>
  <c r="J224"/>
  <c r="I224" s="1"/>
  <c r="I88"/>
  <c r="J277"/>
  <c r="I277" s="1"/>
  <c r="F278"/>
  <c r="I223"/>
  <c r="M16"/>
  <c r="O16" s="1"/>
  <c r="J296"/>
  <c r="I296" s="1"/>
  <c r="F297"/>
  <c r="M31" i="21"/>
  <c r="O31" s="1"/>
  <c r="F224"/>
  <c r="J223"/>
  <c r="I223" s="1"/>
  <c r="F191"/>
  <c r="J190"/>
  <c r="I190" s="1"/>
  <c r="F249" i="22"/>
  <c r="J248"/>
  <c r="I248" s="1"/>
  <c r="F276"/>
  <c r="J275"/>
  <c r="I275" s="1"/>
  <c r="F295"/>
  <c r="J294"/>
  <c r="I294" s="1"/>
  <c r="F68"/>
  <c r="J67"/>
  <c r="I67" s="1"/>
  <c r="F86"/>
  <c r="J85"/>
  <c r="I85" s="1"/>
  <c r="F19"/>
  <c r="J18"/>
  <c r="I141"/>
  <c r="M12"/>
  <c r="O12" s="1"/>
  <c r="Q12" s="1"/>
  <c r="F40"/>
  <c r="J39"/>
  <c r="I66"/>
  <c r="I84"/>
  <c r="I17"/>
  <c r="F143"/>
  <c r="J142"/>
  <c r="I142" s="1"/>
  <c r="I38"/>
  <c r="F224"/>
  <c r="J223"/>
  <c r="I223" s="1"/>
  <c r="F192"/>
  <c r="J191"/>
  <c r="I191" s="1"/>
  <c r="F172"/>
  <c r="J171"/>
  <c r="I171" s="1"/>
  <c r="I40" i="21"/>
  <c r="J86"/>
  <c r="I86" s="1"/>
  <c r="F87"/>
  <c r="J41"/>
  <c r="F42"/>
  <c r="J172"/>
  <c r="I172" s="1"/>
  <c r="F173"/>
  <c r="J119"/>
  <c r="I119" s="1"/>
  <c r="F120"/>
  <c r="J67"/>
  <c r="I67" s="1"/>
  <c r="F68"/>
  <c r="F19"/>
  <c r="J18"/>
  <c r="F251"/>
  <c r="J250"/>
  <c r="I250" s="1"/>
  <c r="J143"/>
  <c r="F144"/>
  <c r="I66"/>
  <c r="I17"/>
  <c r="J277"/>
  <c r="I277" s="1"/>
  <c r="F278"/>
  <c r="J296"/>
  <c r="I296" s="1"/>
  <c r="F297"/>
  <c r="J17" i="20"/>
  <c r="F18"/>
  <c r="F171"/>
  <c r="J170"/>
  <c r="F47"/>
  <c r="J46"/>
  <c r="J247"/>
  <c r="F248"/>
  <c r="J119"/>
  <c r="I119" s="1"/>
  <c r="F120"/>
  <c r="J189"/>
  <c r="I189" s="1"/>
  <c r="F190"/>
  <c r="F223"/>
  <c r="J222"/>
  <c r="F85"/>
  <c r="J84"/>
  <c r="J274"/>
  <c r="I274" s="1"/>
  <c r="F275"/>
  <c r="F67"/>
  <c r="J66"/>
  <c r="F294"/>
  <c r="J293"/>
  <c r="I293" s="1"/>
  <c r="J141"/>
  <c r="F142"/>
  <c r="J276" i="19"/>
  <c r="I276" s="1"/>
  <c r="F277"/>
  <c r="F224"/>
  <c r="J223"/>
  <c r="I223" s="1"/>
  <c r="J87"/>
  <c r="I87" s="1"/>
  <c r="F88"/>
  <c r="J120"/>
  <c r="I120" s="1"/>
  <c r="F121"/>
  <c r="F191"/>
  <c r="J190"/>
  <c r="I190" s="1"/>
  <c r="J68"/>
  <c r="F69"/>
  <c r="I171"/>
  <c r="M31"/>
  <c r="O31" s="1"/>
  <c r="J18"/>
  <c r="F19"/>
  <c r="J295"/>
  <c r="I295" s="1"/>
  <c r="F296"/>
  <c r="F41"/>
  <c r="J40"/>
  <c r="J172"/>
  <c r="I172" s="1"/>
  <c r="F173"/>
  <c r="J249"/>
  <c r="I249" s="1"/>
  <c r="F250"/>
  <c r="F141"/>
  <c r="J140"/>
  <c r="I140" s="1"/>
  <c r="I17"/>
  <c r="M16"/>
  <c r="O16" s="1"/>
  <c r="I39"/>
  <c r="I15" i="18"/>
  <c r="F170"/>
  <c r="J169"/>
  <c r="I169" s="1"/>
  <c r="J292"/>
  <c r="F293"/>
  <c r="F67"/>
  <c r="J66"/>
  <c r="J38"/>
  <c r="F39"/>
  <c r="F85"/>
  <c r="J84"/>
  <c r="J140"/>
  <c r="I140" s="1"/>
  <c r="F141"/>
  <c r="J274"/>
  <c r="I274" s="1"/>
  <c r="F275"/>
  <c r="J16"/>
  <c r="F17"/>
  <c r="J118"/>
  <c r="I118" s="1"/>
  <c r="F119"/>
  <c r="F222"/>
  <c r="J221"/>
  <c r="I221" s="1"/>
  <c r="J189"/>
  <c r="I189" s="1"/>
  <c r="F190"/>
  <c r="J247"/>
  <c r="F248"/>
  <c r="J120" i="17"/>
  <c r="I120" s="1"/>
  <c r="F121"/>
  <c r="J249"/>
  <c r="I249" s="1"/>
  <c r="F250"/>
  <c r="F20"/>
  <c r="J19"/>
  <c r="I38"/>
  <c r="F191"/>
  <c r="J190"/>
  <c r="I190" s="1"/>
  <c r="I18"/>
  <c r="I171"/>
  <c r="M31"/>
  <c r="O31" s="1"/>
  <c r="J276"/>
  <c r="I276" s="1"/>
  <c r="F277"/>
  <c r="J295"/>
  <c r="I295" s="1"/>
  <c r="F296"/>
  <c r="J39"/>
  <c r="F40"/>
  <c r="J143"/>
  <c r="F144"/>
  <c r="F224"/>
  <c r="J223"/>
  <c r="J172"/>
  <c r="I172" s="1"/>
  <c r="F173"/>
  <c r="J68"/>
  <c r="F69"/>
  <c r="J87"/>
  <c r="I87" s="1"/>
  <c r="F88"/>
  <c r="F274" i="15"/>
  <c r="J273"/>
  <c r="F171" i="16"/>
  <c r="J170"/>
  <c r="F40"/>
  <c r="J39"/>
  <c r="F223"/>
  <c r="J222"/>
  <c r="F85"/>
  <c r="J84"/>
  <c r="J119"/>
  <c r="I119" s="1"/>
  <c r="F120"/>
  <c r="I38"/>
  <c r="J247"/>
  <c r="F248"/>
  <c r="F67"/>
  <c r="J66"/>
  <c r="J189"/>
  <c r="I189" s="1"/>
  <c r="F190"/>
  <c r="F19"/>
  <c r="J18"/>
  <c r="F294"/>
  <c r="J293"/>
  <c r="I293" s="1"/>
  <c r="I17"/>
  <c r="J274"/>
  <c r="I274" s="1"/>
  <c r="F275"/>
  <c r="J141"/>
  <c r="F142"/>
  <c r="J140" i="15"/>
  <c r="I140" s="1"/>
  <c r="F141"/>
  <c r="J118"/>
  <c r="F119"/>
  <c r="F222"/>
  <c r="J221"/>
  <c r="I221" s="1"/>
  <c r="J65"/>
  <c r="F66"/>
  <c r="I64"/>
  <c r="F85"/>
  <c r="J84"/>
  <c r="F294"/>
  <c r="J293"/>
  <c r="I293" s="1"/>
  <c r="F170"/>
  <c r="J169"/>
  <c r="I169" s="1"/>
  <c r="F40"/>
  <c r="J39"/>
  <c r="F19"/>
  <c r="J18"/>
  <c r="J189"/>
  <c r="I189" s="1"/>
  <c r="F190"/>
  <c r="I17"/>
  <c r="I38"/>
  <c r="J247"/>
  <c r="F248"/>
  <c r="F120" i="22" l="1"/>
  <c r="J119"/>
  <c r="I119" s="1"/>
  <c r="M16" i="21"/>
  <c r="O16" s="1"/>
  <c r="M10" i="23"/>
  <c r="O10" s="1"/>
  <c r="F250"/>
  <c r="J249"/>
  <c r="I249" s="1"/>
  <c r="Q12" i="25"/>
  <c r="S12" i="24" s="1"/>
  <c r="R12"/>
  <c r="M25" i="26"/>
  <c r="O25" s="1"/>
  <c r="J45"/>
  <c r="I45" s="1"/>
  <c r="J21"/>
  <c r="J303"/>
  <c r="I303" s="1"/>
  <c r="I44"/>
  <c r="J282"/>
  <c r="I282" s="1"/>
  <c r="J147"/>
  <c r="I20"/>
  <c r="M11"/>
  <c r="O11" s="1"/>
  <c r="J176"/>
  <c r="I176" s="1"/>
  <c r="J74"/>
  <c r="J73"/>
  <c r="J124"/>
  <c r="J199"/>
  <c r="I199" s="1"/>
  <c r="J228"/>
  <c r="M24"/>
  <c r="O24" s="1"/>
  <c r="F250" i="25"/>
  <c r="J249"/>
  <c r="I249" s="1"/>
  <c r="J224"/>
  <c r="I224" s="1"/>
  <c r="F225"/>
  <c r="J192"/>
  <c r="I192" s="1"/>
  <c r="F193"/>
  <c r="J277"/>
  <c r="I277" s="1"/>
  <c r="F278"/>
  <c r="I223"/>
  <c r="M16"/>
  <c r="O16" s="1"/>
  <c r="I19"/>
  <c r="F144"/>
  <c r="J143"/>
  <c r="J295"/>
  <c r="I295" s="1"/>
  <c r="F296"/>
  <c r="J68"/>
  <c r="F69"/>
  <c r="F122"/>
  <c r="J121"/>
  <c r="I89"/>
  <c r="J90"/>
  <c r="J172"/>
  <c r="I172" s="1"/>
  <c r="F173"/>
  <c r="J41"/>
  <c r="F42"/>
  <c r="F21"/>
  <c r="J20"/>
  <c r="I88"/>
  <c r="I171"/>
  <c r="M31"/>
  <c r="O31" s="1"/>
  <c r="I40"/>
  <c r="F248" i="24"/>
  <c r="J247"/>
  <c r="J173"/>
  <c r="I173" s="1"/>
  <c r="F174"/>
  <c r="J87"/>
  <c r="I87" s="1"/>
  <c r="F88"/>
  <c r="M25"/>
  <c r="O25" s="1"/>
  <c r="Q25" s="1"/>
  <c r="I41"/>
  <c r="I68"/>
  <c r="F122"/>
  <c r="J121"/>
  <c r="F43"/>
  <c r="J42"/>
  <c r="J69"/>
  <c r="I69" s="1"/>
  <c r="F70"/>
  <c r="J193"/>
  <c r="I193" s="1"/>
  <c r="F194"/>
  <c r="J278"/>
  <c r="I278" s="1"/>
  <c r="F279"/>
  <c r="J296"/>
  <c r="I296" s="1"/>
  <c r="F297"/>
  <c r="I19"/>
  <c r="M10"/>
  <c r="O10" s="1"/>
  <c r="Q10" s="1"/>
  <c r="F144"/>
  <c r="J143"/>
  <c r="J20"/>
  <c r="F21"/>
  <c r="J225"/>
  <c r="I225" s="1"/>
  <c r="F226"/>
  <c r="I90" i="23"/>
  <c r="J69"/>
  <c r="I69" s="1"/>
  <c r="F70"/>
  <c r="I123"/>
  <c r="I191"/>
  <c r="I22"/>
  <c r="F298"/>
  <c r="J297"/>
  <c r="I297" s="1"/>
  <c r="F279"/>
  <c r="J278"/>
  <c r="I278" s="1"/>
  <c r="F125"/>
  <c r="J124"/>
  <c r="I124" s="1"/>
  <c r="J192"/>
  <c r="I192" s="1"/>
  <c r="F193"/>
  <c r="F24"/>
  <c r="J23"/>
  <c r="J225"/>
  <c r="I225" s="1"/>
  <c r="F226"/>
  <c r="F145"/>
  <c r="J144"/>
  <c r="J42"/>
  <c r="F43"/>
  <c r="I143"/>
  <c r="M39"/>
  <c r="O39" s="1"/>
  <c r="I41"/>
  <c r="M25"/>
  <c r="O25" s="1"/>
  <c r="J175"/>
  <c r="F176"/>
  <c r="J176" s="1"/>
  <c r="F225" i="21"/>
  <c r="J224"/>
  <c r="I224" s="1"/>
  <c r="F192"/>
  <c r="J191"/>
  <c r="I191" s="1"/>
  <c r="J172" i="22"/>
  <c r="I172" s="1"/>
  <c r="F173"/>
  <c r="J224"/>
  <c r="I224" s="1"/>
  <c r="F225"/>
  <c r="J86"/>
  <c r="I86" s="1"/>
  <c r="F87"/>
  <c r="J295"/>
  <c r="I295" s="1"/>
  <c r="F296"/>
  <c r="F250"/>
  <c r="J249"/>
  <c r="I249" s="1"/>
  <c r="M16"/>
  <c r="O16" s="1"/>
  <c r="Q16" s="1"/>
  <c r="J192"/>
  <c r="I192" s="1"/>
  <c r="F193"/>
  <c r="F144"/>
  <c r="J143"/>
  <c r="F41"/>
  <c r="J40"/>
  <c r="F20"/>
  <c r="J19"/>
  <c r="J68"/>
  <c r="F69"/>
  <c r="F277"/>
  <c r="J276"/>
  <c r="I276" s="1"/>
  <c r="I39"/>
  <c r="I18"/>
  <c r="M31"/>
  <c r="O31" s="1"/>
  <c r="Q31" s="1"/>
  <c r="I143" i="21"/>
  <c r="M39"/>
  <c r="O39" s="1"/>
  <c r="F20"/>
  <c r="J19"/>
  <c r="I41"/>
  <c r="F298"/>
  <c r="J297"/>
  <c r="I297" s="1"/>
  <c r="F145"/>
  <c r="J144"/>
  <c r="I18"/>
  <c r="J120"/>
  <c r="I120" s="1"/>
  <c r="F121"/>
  <c r="F174"/>
  <c r="J173"/>
  <c r="I173" s="1"/>
  <c r="F43"/>
  <c r="J42"/>
  <c r="I42" s="1"/>
  <c r="F252"/>
  <c r="J251"/>
  <c r="F279"/>
  <c r="J278"/>
  <c r="I278" s="1"/>
  <c r="J68"/>
  <c r="F69"/>
  <c r="J87"/>
  <c r="I87" s="1"/>
  <c r="F88"/>
  <c r="F295" i="20"/>
  <c r="J294"/>
  <c r="I294" s="1"/>
  <c r="F224"/>
  <c r="J223"/>
  <c r="I223" s="1"/>
  <c r="J47"/>
  <c r="I47" s="1"/>
  <c r="F48"/>
  <c r="J48" s="1"/>
  <c r="I17"/>
  <c r="F276"/>
  <c r="J275"/>
  <c r="I275" s="1"/>
  <c r="F121"/>
  <c r="J120"/>
  <c r="I120" s="1"/>
  <c r="J18"/>
  <c r="F19"/>
  <c r="I141"/>
  <c r="M12"/>
  <c r="O12" s="1"/>
  <c r="Q12" s="1"/>
  <c r="F68"/>
  <c r="J67"/>
  <c r="I67" s="1"/>
  <c r="F86"/>
  <c r="J85"/>
  <c r="I85" s="1"/>
  <c r="F172"/>
  <c r="J171"/>
  <c r="I171" s="1"/>
  <c r="F143"/>
  <c r="J142"/>
  <c r="I142" s="1"/>
  <c r="I66"/>
  <c r="I84"/>
  <c r="F191"/>
  <c r="J190"/>
  <c r="I190" s="1"/>
  <c r="F249"/>
  <c r="J248"/>
  <c r="I248" s="1"/>
  <c r="F142" i="19"/>
  <c r="J141"/>
  <c r="F192"/>
  <c r="J191"/>
  <c r="I191" s="1"/>
  <c r="F174"/>
  <c r="J173"/>
  <c r="I173" s="1"/>
  <c r="J296"/>
  <c r="I296" s="1"/>
  <c r="F297"/>
  <c r="F89"/>
  <c r="J89" s="1"/>
  <c r="J88"/>
  <c r="J277"/>
  <c r="I277" s="1"/>
  <c r="F278"/>
  <c r="F42"/>
  <c r="J41"/>
  <c r="I18"/>
  <c r="I68"/>
  <c r="F225"/>
  <c r="J224"/>
  <c r="I224" s="1"/>
  <c r="F251"/>
  <c r="J250"/>
  <c r="I250" s="1"/>
  <c r="I40"/>
  <c r="F20"/>
  <c r="J19"/>
  <c r="F70"/>
  <c r="J69"/>
  <c r="I69" s="1"/>
  <c r="F122"/>
  <c r="J121"/>
  <c r="F223" i="18"/>
  <c r="J222"/>
  <c r="I38"/>
  <c r="F18"/>
  <c r="J17"/>
  <c r="F40"/>
  <c r="J39"/>
  <c r="F68"/>
  <c r="J67"/>
  <c r="I67" s="1"/>
  <c r="F171"/>
  <c r="J170"/>
  <c r="F249"/>
  <c r="J248"/>
  <c r="I248" s="1"/>
  <c r="J141"/>
  <c r="F142"/>
  <c r="F294"/>
  <c r="J293"/>
  <c r="I293" s="1"/>
  <c r="F86"/>
  <c r="J85"/>
  <c r="I85" s="1"/>
  <c r="F191"/>
  <c r="J190"/>
  <c r="I190" s="1"/>
  <c r="J119"/>
  <c r="I119" s="1"/>
  <c r="F120"/>
  <c r="F276"/>
  <c r="J275"/>
  <c r="I275" s="1"/>
  <c r="I84"/>
  <c r="I66"/>
  <c r="F192" i="17"/>
  <c r="J191"/>
  <c r="I191" s="1"/>
  <c r="F89"/>
  <c r="J89" s="1"/>
  <c r="J88"/>
  <c r="F174"/>
  <c r="J173"/>
  <c r="I173" s="1"/>
  <c r="F145"/>
  <c r="J144"/>
  <c r="J296"/>
  <c r="I296" s="1"/>
  <c r="F297"/>
  <c r="I19"/>
  <c r="F122"/>
  <c r="J121"/>
  <c r="I68"/>
  <c r="F225"/>
  <c r="J224"/>
  <c r="I224" s="1"/>
  <c r="I39"/>
  <c r="I143"/>
  <c r="M39"/>
  <c r="O39" s="1"/>
  <c r="F21"/>
  <c r="J20"/>
  <c r="F70"/>
  <c r="J69"/>
  <c r="I69" s="1"/>
  <c r="I223"/>
  <c r="M16"/>
  <c r="O16" s="1"/>
  <c r="F41"/>
  <c r="J40"/>
  <c r="J277"/>
  <c r="I277" s="1"/>
  <c r="F278"/>
  <c r="F251"/>
  <c r="J250"/>
  <c r="I250" s="1"/>
  <c r="F275" i="15"/>
  <c r="J274"/>
  <c r="I274" s="1"/>
  <c r="I118"/>
  <c r="F295" i="16"/>
  <c r="J294"/>
  <c r="I294" s="1"/>
  <c r="F224"/>
  <c r="J223"/>
  <c r="F172"/>
  <c r="J171"/>
  <c r="I171" s="1"/>
  <c r="F249"/>
  <c r="J248"/>
  <c r="I248" s="1"/>
  <c r="I141"/>
  <c r="M12"/>
  <c r="F20"/>
  <c r="J19"/>
  <c r="F68"/>
  <c r="J67"/>
  <c r="I67" s="1"/>
  <c r="F86"/>
  <c r="J85"/>
  <c r="I85" s="1"/>
  <c r="F41"/>
  <c r="J40"/>
  <c r="F276"/>
  <c r="J275"/>
  <c r="I275" s="1"/>
  <c r="F191"/>
  <c r="J190"/>
  <c r="I190" s="1"/>
  <c r="F121"/>
  <c r="J120"/>
  <c r="I120" s="1"/>
  <c r="F143"/>
  <c r="J142"/>
  <c r="I142" s="1"/>
  <c r="I18"/>
  <c r="I66"/>
  <c r="I84"/>
  <c r="I39"/>
  <c r="F41" i="15"/>
  <c r="J40"/>
  <c r="F295"/>
  <c r="J294"/>
  <c r="I294" s="1"/>
  <c r="F223"/>
  <c r="J222"/>
  <c r="F191"/>
  <c r="J190"/>
  <c r="I190" s="1"/>
  <c r="I39"/>
  <c r="J141"/>
  <c r="M12" s="1"/>
  <c r="F142"/>
  <c r="F249"/>
  <c r="J248"/>
  <c r="I248" s="1"/>
  <c r="F20"/>
  <c r="J19"/>
  <c r="F171"/>
  <c r="J170"/>
  <c r="F86"/>
  <c r="J85"/>
  <c r="I18"/>
  <c r="I84"/>
  <c r="F67"/>
  <c r="J66"/>
  <c r="J119"/>
  <c r="F120"/>
  <c r="O12" i="16" l="1"/>
  <c r="N12" i="15"/>
  <c r="O12" s="1"/>
  <c r="Q12" s="1"/>
  <c r="J250" i="23"/>
  <c r="I250" s="1"/>
  <c r="F251"/>
  <c r="J120" i="22"/>
  <c r="I120" s="1"/>
  <c r="F121"/>
  <c r="Q31" i="25"/>
  <c r="Q16"/>
  <c r="J200" i="26"/>
  <c r="J125"/>
  <c r="I125" s="1"/>
  <c r="J148"/>
  <c r="I228"/>
  <c r="M38"/>
  <c r="O38" s="1"/>
  <c r="M21"/>
  <c r="O21" s="1"/>
  <c r="I74"/>
  <c r="J46"/>
  <c r="I46" s="1"/>
  <c r="J229"/>
  <c r="I229" s="1"/>
  <c r="J258"/>
  <c r="I258" s="1"/>
  <c r="J283"/>
  <c r="I283" s="1"/>
  <c r="J304"/>
  <c r="I304" s="1"/>
  <c r="J22"/>
  <c r="I124"/>
  <c r="J177"/>
  <c r="J178"/>
  <c r="I147"/>
  <c r="M41"/>
  <c r="O41" s="1"/>
  <c r="I21"/>
  <c r="I41" i="25"/>
  <c r="I68"/>
  <c r="J144"/>
  <c r="F145"/>
  <c r="J250"/>
  <c r="I250" s="1"/>
  <c r="F251"/>
  <c r="I90"/>
  <c r="J42"/>
  <c r="F43"/>
  <c r="J69"/>
  <c r="I69" s="1"/>
  <c r="F70"/>
  <c r="M39"/>
  <c r="O39" s="1"/>
  <c r="I143"/>
  <c r="J193"/>
  <c r="I193" s="1"/>
  <c r="F194"/>
  <c r="F22"/>
  <c r="J21"/>
  <c r="J122"/>
  <c r="I122" s="1"/>
  <c r="F123"/>
  <c r="I20"/>
  <c r="J173"/>
  <c r="I173" s="1"/>
  <c r="F174"/>
  <c r="I121"/>
  <c r="J296"/>
  <c r="I296" s="1"/>
  <c r="F297"/>
  <c r="J278"/>
  <c r="I278" s="1"/>
  <c r="F279"/>
  <c r="J225"/>
  <c r="I225" s="1"/>
  <c r="F226"/>
  <c r="M10"/>
  <c r="O10" s="1"/>
  <c r="F249" i="24"/>
  <c r="J248"/>
  <c r="J144"/>
  <c r="F145"/>
  <c r="F44"/>
  <c r="J43"/>
  <c r="I43" s="1"/>
  <c r="J122"/>
  <c r="I122" s="1"/>
  <c r="F123"/>
  <c r="F227"/>
  <c r="J226"/>
  <c r="I226" s="1"/>
  <c r="M39"/>
  <c r="O39" s="1"/>
  <c r="Q39" s="1"/>
  <c r="I143"/>
  <c r="F298"/>
  <c r="J297"/>
  <c r="I297" s="1"/>
  <c r="F195"/>
  <c r="J194"/>
  <c r="I42"/>
  <c r="I121"/>
  <c r="F175"/>
  <c r="J174"/>
  <c r="I174" s="1"/>
  <c r="I20"/>
  <c r="M11"/>
  <c r="O11" s="1"/>
  <c r="Q11" s="1"/>
  <c r="F22"/>
  <c r="J21"/>
  <c r="J279"/>
  <c r="F280"/>
  <c r="J280" s="1"/>
  <c r="F71"/>
  <c r="J70"/>
  <c r="I70" s="1"/>
  <c r="F89"/>
  <c r="J89" s="1"/>
  <c r="J88"/>
  <c r="M11" i="23"/>
  <c r="O11" s="1"/>
  <c r="F71"/>
  <c r="J70"/>
  <c r="I70" s="1"/>
  <c r="I175"/>
  <c r="J145"/>
  <c r="I145" s="1"/>
  <c r="F146"/>
  <c r="F25"/>
  <c r="J24"/>
  <c r="F299"/>
  <c r="J298"/>
  <c r="I176"/>
  <c r="I177" s="1"/>
  <c r="J177"/>
  <c r="I144"/>
  <c r="I23"/>
  <c r="I42"/>
  <c r="F126"/>
  <c r="J125"/>
  <c r="I125" s="1"/>
  <c r="J279"/>
  <c r="F280"/>
  <c r="J280" s="1"/>
  <c r="J43"/>
  <c r="F44"/>
  <c r="J226"/>
  <c r="F227"/>
  <c r="F194"/>
  <c r="J193"/>
  <c r="M25" i="21"/>
  <c r="O25" s="1"/>
  <c r="J225"/>
  <c r="I225" s="1"/>
  <c r="F226"/>
  <c r="J192"/>
  <c r="I192" s="1"/>
  <c r="F193"/>
  <c r="I19" i="22"/>
  <c r="M10"/>
  <c r="O10" s="1"/>
  <c r="Q10" s="1"/>
  <c r="M39"/>
  <c r="O39" s="1"/>
  <c r="Q39" s="1"/>
  <c r="I143"/>
  <c r="J193"/>
  <c r="I193" s="1"/>
  <c r="F194"/>
  <c r="J250"/>
  <c r="I250" s="1"/>
  <c r="F251"/>
  <c r="I68"/>
  <c r="J41"/>
  <c r="F42"/>
  <c r="J87"/>
  <c r="I87" s="1"/>
  <c r="F88"/>
  <c r="J173"/>
  <c r="I173" s="1"/>
  <c r="F174"/>
  <c r="J69"/>
  <c r="I69" s="1"/>
  <c r="F70"/>
  <c r="I40"/>
  <c r="J277"/>
  <c r="I277" s="1"/>
  <c r="F278"/>
  <c r="F21"/>
  <c r="J20"/>
  <c r="J144"/>
  <c r="F145"/>
  <c r="J296"/>
  <c r="I296" s="1"/>
  <c r="F297"/>
  <c r="J225"/>
  <c r="I225" s="1"/>
  <c r="F226"/>
  <c r="J279" i="21"/>
  <c r="F280"/>
  <c r="J280" s="1"/>
  <c r="F44"/>
  <c r="J43"/>
  <c r="I43" s="1"/>
  <c r="F146"/>
  <c r="J145"/>
  <c r="I145" s="1"/>
  <c r="F89"/>
  <c r="J89" s="1"/>
  <c r="J88"/>
  <c r="F122"/>
  <c r="J121"/>
  <c r="I144"/>
  <c r="I68"/>
  <c r="J252"/>
  <c r="F253"/>
  <c r="F175"/>
  <c r="J174"/>
  <c r="I174" s="1"/>
  <c r="F299"/>
  <c r="J298"/>
  <c r="I298" s="1"/>
  <c r="F21"/>
  <c r="J20"/>
  <c r="F70"/>
  <c r="J69"/>
  <c r="I69" s="1"/>
  <c r="I251"/>
  <c r="M24"/>
  <c r="O24" s="1"/>
  <c r="I19"/>
  <c r="M10"/>
  <c r="O10" s="1"/>
  <c r="F192" i="20"/>
  <c r="J191"/>
  <c r="I191" s="1"/>
  <c r="J172"/>
  <c r="I172" s="1"/>
  <c r="F173"/>
  <c r="J68"/>
  <c r="F69"/>
  <c r="I18"/>
  <c r="F277"/>
  <c r="J276"/>
  <c r="I276" s="1"/>
  <c r="J295"/>
  <c r="I295" s="1"/>
  <c r="F296"/>
  <c r="J19"/>
  <c r="F20"/>
  <c r="I48"/>
  <c r="I49" s="1"/>
  <c r="M26"/>
  <c r="O26" s="1"/>
  <c r="Q26" s="1"/>
  <c r="J49"/>
  <c r="F250"/>
  <c r="J249"/>
  <c r="I249" s="1"/>
  <c r="F144"/>
  <c r="J143"/>
  <c r="J86"/>
  <c r="I86" s="1"/>
  <c r="F87"/>
  <c r="F122"/>
  <c r="J121"/>
  <c r="J224"/>
  <c r="I224" s="1"/>
  <c r="F225"/>
  <c r="M16"/>
  <c r="O16" s="1"/>
  <c r="Q16" s="1"/>
  <c r="M31"/>
  <c r="O31" s="1"/>
  <c r="Q31" s="1"/>
  <c r="F123" i="19"/>
  <c r="J122"/>
  <c r="I122" s="1"/>
  <c r="J20"/>
  <c r="F21"/>
  <c r="F252"/>
  <c r="J251"/>
  <c r="F43"/>
  <c r="J42"/>
  <c r="I89"/>
  <c r="J90"/>
  <c r="F175"/>
  <c r="J174"/>
  <c r="I174" s="1"/>
  <c r="J142"/>
  <c r="I142" s="1"/>
  <c r="F143"/>
  <c r="I121"/>
  <c r="I19"/>
  <c r="M10"/>
  <c r="O10" s="1"/>
  <c r="I41"/>
  <c r="M25"/>
  <c r="O25" s="1"/>
  <c r="I88"/>
  <c r="I141"/>
  <c r="M12"/>
  <c r="O12" s="1"/>
  <c r="F71"/>
  <c r="J70"/>
  <c r="I70" s="1"/>
  <c r="J225"/>
  <c r="I225" s="1"/>
  <c r="F226"/>
  <c r="J192"/>
  <c r="I192" s="1"/>
  <c r="F193"/>
  <c r="F279"/>
  <c r="J278"/>
  <c r="I278" s="1"/>
  <c r="F298"/>
  <c r="J297"/>
  <c r="I297" s="1"/>
  <c r="F277" i="18"/>
  <c r="J276"/>
  <c r="I276" s="1"/>
  <c r="F192"/>
  <c r="J191"/>
  <c r="I191" s="1"/>
  <c r="F295"/>
  <c r="J294"/>
  <c r="I294" s="1"/>
  <c r="F250"/>
  <c r="J249"/>
  <c r="I249" s="1"/>
  <c r="J68"/>
  <c r="F69"/>
  <c r="F19"/>
  <c r="J18"/>
  <c r="F224"/>
  <c r="J223"/>
  <c r="I223" s="1"/>
  <c r="I17"/>
  <c r="I141"/>
  <c r="M12"/>
  <c r="O12" s="1"/>
  <c r="Q12" s="1"/>
  <c r="F172"/>
  <c r="J171"/>
  <c r="F41"/>
  <c r="J40"/>
  <c r="J86"/>
  <c r="I86" s="1"/>
  <c r="F87"/>
  <c r="F121"/>
  <c r="J120"/>
  <c r="I120" s="1"/>
  <c r="F143"/>
  <c r="J142"/>
  <c r="I142" s="1"/>
  <c r="I39"/>
  <c r="F71" i="17"/>
  <c r="J70"/>
  <c r="I70" s="1"/>
  <c r="F175"/>
  <c r="J174"/>
  <c r="I174" s="1"/>
  <c r="I121"/>
  <c r="F298"/>
  <c r="J297"/>
  <c r="I297" s="1"/>
  <c r="F252"/>
  <c r="J251"/>
  <c r="F42"/>
  <c r="J41"/>
  <c r="J225"/>
  <c r="I225" s="1"/>
  <c r="F226"/>
  <c r="J192"/>
  <c r="I192" s="1"/>
  <c r="F193"/>
  <c r="I40"/>
  <c r="F22"/>
  <c r="J21"/>
  <c r="F146"/>
  <c r="J145"/>
  <c r="I145" s="1"/>
  <c r="I89"/>
  <c r="J90"/>
  <c r="F123"/>
  <c r="J122"/>
  <c r="I122" s="1"/>
  <c r="F279"/>
  <c r="J278"/>
  <c r="I278" s="1"/>
  <c r="I20"/>
  <c r="I144"/>
  <c r="I88"/>
  <c r="M10"/>
  <c r="O10" s="1"/>
  <c r="J275" i="15"/>
  <c r="I275" s="1"/>
  <c r="F276"/>
  <c r="I119"/>
  <c r="I85"/>
  <c r="F144" i="16"/>
  <c r="J143"/>
  <c r="F192"/>
  <c r="J191"/>
  <c r="I191" s="1"/>
  <c r="J41"/>
  <c r="F42"/>
  <c r="J68"/>
  <c r="F69"/>
  <c r="J172"/>
  <c r="I172" s="1"/>
  <c r="F173"/>
  <c r="J295"/>
  <c r="I295" s="1"/>
  <c r="F296"/>
  <c r="I40"/>
  <c r="F122"/>
  <c r="J121"/>
  <c r="F277"/>
  <c r="J276"/>
  <c r="I276" s="1"/>
  <c r="J86"/>
  <c r="I86" s="1"/>
  <c r="F87"/>
  <c r="F21"/>
  <c r="J20"/>
  <c r="F250"/>
  <c r="J249"/>
  <c r="I249" s="1"/>
  <c r="J224"/>
  <c r="I224" s="1"/>
  <c r="F225"/>
  <c r="I19"/>
  <c r="I223"/>
  <c r="M16"/>
  <c r="M31"/>
  <c r="F250" i="15"/>
  <c r="J249"/>
  <c r="I249" s="1"/>
  <c r="J86"/>
  <c r="F87"/>
  <c r="F21"/>
  <c r="J20"/>
  <c r="I141"/>
  <c r="F192"/>
  <c r="J191"/>
  <c r="I191" s="1"/>
  <c r="J295"/>
  <c r="I295" s="1"/>
  <c r="F296"/>
  <c r="F121"/>
  <c r="J120"/>
  <c r="I120" s="1"/>
  <c r="I19"/>
  <c r="F143"/>
  <c r="J142"/>
  <c r="I142" s="1"/>
  <c r="F68"/>
  <c r="J67"/>
  <c r="I67" s="1"/>
  <c r="J41"/>
  <c r="F42"/>
  <c r="F172"/>
  <c r="J171"/>
  <c r="M31" s="1"/>
  <c r="F224"/>
  <c r="J223"/>
  <c r="M16" s="1"/>
  <c r="I66"/>
  <c r="I40"/>
  <c r="M36" i="24" l="1"/>
  <c r="O36" s="1"/>
  <c r="Q36" s="1"/>
  <c r="Q10" i="25"/>
  <c r="S10" i="24" s="1"/>
  <c r="R10"/>
  <c r="F122" i="22"/>
  <c r="J121"/>
  <c r="I121" s="1"/>
  <c r="O16" i="16"/>
  <c r="N16" i="15"/>
  <c r="O16" s="1"/>
  <c r="Q16" s="1"/>
  <c r="O31" i="16"/>
  <c r="N31" i="15"/>
  <c r="O31" s="1"/>
  <c r="Q31" s="1"/>
  <c r="Q39" i="25"/>
  <c r="S39" i="24" s="1"/>
  <c r="R39"/>
  <c r="J251" i="23"/>
  <c r="F252"/>
  <c r="M11" i="25"/>
  <c r="O11" s="1"/>
  <c r="J305" i="26"/>
  <c r="J149"/>
  <c r="J201"/>
  <c r="I201" s="1"/>
  <c r="J259"/>
  <c r="I259" s="1"/>
  <c r="J47"/>
  <c r="I47" s="1"/>
  <c r="I148"/>
  <c r="M9"/>
  <c r="I200"/>
  <c r="M20"/>
  <c r="O20" s="1"/>
  <c r="I177"/>
  <c r="J23"/>
  <c r="J284"/>
  <c r="J285"/>
  <c r="J230"/>
  <c r="I230" s="1"/>
  <c r="I178"/>
  <c r="I22"/>
  <c r="J126"/>
  <c r="I126" s="1"/>
  <c r="M17"/>
  <c r="O17" s="1"/>
  <c r="M25" i="25"/>
  <c r="O25" s="1"/>
  <c r="F227"/>
  <c r="J226"/>
  <c r="F298"/>
  <c r="J297"/>
  <c r="I297" s="1"/>
  <c r="F175"/>
  <c r="J174"/>
  <c r="I174" s="1"/>
  <c r="J123"/>
  <c r="F124"/>
  <c r="F195"/>
  <c r="J194"/>
  <c r="F71"/>
  <c r="J70"/>
  <c r="I70" s="1"/>
  <c r="I144"/>
  <c r="F23"/>
  <c r="J22"/>
  <c r="I42"/>
  <c r="J145"/>
  <c r="I145" s="1"/>
  <c r="F146"/>
  <c r="J279"/>
  <c r="F280"/>
  <c r="J280" s="1"/>
  <c r="I21"/>
  <c r="F44"/>
  <c r="J43"/>
  <c r="I43" s="1"/>
  <c r="J251"/>
  <c r="F252"/>
  <c r="F250" i="24"/>
  <c r="J249"/>
  <c r="I249" s="1"/>
  <c r="I248"/>
  <c r="M16"/>
  <c r="O16" s="1"/>
  <c r="Q16" s="1"/>
  <c r="F196"/>
  <c r="J195"/>
  <c r="I195" s="1"/>
  <c r="I144"/>
  <c r="I280"/>
  <c r="I281" s="1"/>
  <c r="J281"/>
  <c r="I194"/>
  <c r="M20"/>
  <c r="O20" s="1"/>
  <c r="Q20" s="1"/>
  <c r="J123"/>
  <c r="F124"/>
  <c r="J145"/>
  <c r="I145" s="1"/>
  <c r="F146"/>
  <c r="I89"/>
  <c r="I90" s="1"/>
  <c r="J90"/>
  <c r="J71"/>
  <c r="F72"/>
  <c r="J72" s="1"/>
  <c r="F23"/>
  <c r="J22"/>
  <c r="F176"/>
  <c r="J176" s="1"/>
  <c r="J175"/>
  <c r="I175" s="1"/>
  <c r="F299"/>
  <c r="J298"/>
  <c r="I298" s="1"/>
  <c r="F228"/>
  <c r="J227"/>
  <c r="I227" s="1"/>
  <c r="F45"/>
  <c r="J44"/>
  <c r="I44" s="1"/>
  <c r="I88"/>
  <c r="I21"/>
  <c r="M17"/>
  <c r="O17" s="1"/>
  <c r="Q17" s="1"/>
  <c r="J71" i="23"/>
  <c r="J73" s="1"/>
  <c r="F72"/>
  <c r="J72" s="1"/>
  <c r="I72" s="1"/>
  <c r="I73" s="1"/>
  <c r="I226"/>
  <c r="M36"/>
  <c r="O36" s="1"/>
  <c r="J299"/>
  <c r="I299" s="1"/>
  <c r="F300"/>
  <c r="F26"/>
  <c r="J26" s="1"/>
  <c r="J25"/>
  <c r="F228"/>
  <c r="J227"/>
  <c r="I280"/>
  <c r="I281" s="1"/>
  <c r="J281"/>
  <c r="I298"/>
  <c r="M34"/>
  <c r="O34" s="1"/>
  <c r="I24"/>
  <c r="F195"/>
  <c r="J194"/>
  <c r="I43"/>
  <c r="F127"/>
  <c r="J127" s="1"/>
  <c r="J126"/>
  <c r="I193"/>
  <c r="M17"/>
  <c r="O17" s="1"/>
  <c r="F45"/>
  <c r="J44"/>
  <c r="J146"/>
  <c r="F147"/>
  <c r="J226" i="21"/>
  <c r="I226" s="1"/>
  <c r="F227"/>
  <c r="F194"/>
  <c r="J193"/>
  <c r="I193" s="1"/>
  <c r="I144" i="22"/>
  <c r="F227"/>
  <c r="J226"/>
  <c r="J145"/>
  <c r="I145" s="1"/>
  <c r="F146"/>
  <c r="J278"/>
  <c r="I278" s="1"/>
  <c r="F279"/>
  <c r="F175"/>
  <c r="J174"/>
  <c r="I174" s="1"/>
  <c r="F195"/>
  <c r="J194"/>
  <c r="F22"/>
  <c r="J21"/>
  <c r="M25"/>
  <c r="O25" s="1"/>
  <c r="Q25" s="1"/>
  <c r="I41"/>
  <c r="F298"/>
  <c r="J297"/>
  <c r="I297" s="1"/>
  <c r="I20"/>
  <c r="M11"/>
  <c r="O11" s="1"/>
  <c r="Q11" s="1"/>
  <c r="F71"/>
  <c r="J70"/>
  <c r="I70" s="1"/>
  <c r="F89"/>
  <c r="J89" s="1"/>
  <c r="J88"/>
  <c r="J42"/>
  <c r="F43"/>
  <c r="J251"/>
  <c r="F252"/>
  <c r="F22" i="21"/>
  <c r="J21"/>
  <c r="J175"/>
  <c r="I175" s="1"/>
  <c r="F176"/>
  <c r="J176" s="1"/>
  <c r="I89"/>
  <c r="J90"/>
  <c r="J44"/>
  <c r="I44" s="1"/>
  <c r="F45"/>
  <c r="I20"/>
  <c r="M11"/>
  <c r="O11" s="1"/>
  <c r="I88"/>
  <c r="F71"/>
  <c r="J70"/>
  <c r="I70" s="1"/>
  <c r="J299"/>
  <c r="I299" s="1"/>
  <c r="F300"/>
  <c r="I252"/>
  <c r="M21"/>
  <c r="O21" s="1"/>
  <c r="F123"/>
  <c r="J122"/>
  <c r="J146"/>
  <c r="F147"/>
  <c r="J253"/>
  <c r="F254"/>
  <c r="I121"/>
  <c r="I280"/>
  <c r="I281" s="1"/>
  <c r="J281"/>
  <c r="I121" i="20"/>
  <c r="M39"/>
  <c r="O39" s="1"/>
  <c r="Q39" s="1"/>
  <c r="I143"/>
  <c r="I19"/>
  <c r="M10"/>
  <c r="O10" s="1"/>
  <c r="Q10" s="1"/>
  <c r="J277"/>
  <c r="I277" s="1"/>
  <c r="F278"/>
  <c r="I68"/>
  <c r="J192"/>
  <c r="I192" s="1"/>
  <c r="F193"/>
  <c r="J250"/>
  <c r="I250" s="1"/>
  <c r="F251"/>
  <c r="J20"/>
  <c r="F21"/>
  <c r="J69"/>
  <c r="I69" s="1"/>
  <c r="F70"/>
  <c r="J225"/>
  <c r="I225" s="1"/>
  <c r="F226"/>
  <c r="J87"/>
  <c r="F88"/>
  <c r="J122"/>
  <c r="I122" s="1"/>
  <c r="F123"/>
  <c r="J144"/>
  <c r="F145"/>
  <c r="J296"/>
  <c r="I296" s="1"/>
  <c r="F297"/>
  <c r="J173"/>
  <c r="F174"/>
  <c r="F299" i="19"/>
  <c r="J298"/>
  <c r="I298" s="1"/>
  <c r="F72"/>
  <c r="J72" s="1"/>
  <c r="J71"/>
  <c r="J252"/>
  <c r="F253"/>
  <c r="J123"/>
  <c r="F124"/>
  <c r="I90"/>
  <c r="J193"/>
  <c r="I193" s="1"/>
  <c r="F194"/>
  <c r="J143"/>
  <c r="F144"/>
  <c r="I251"/>
  <c r="M24"/>
  <c r="O24" s="1"/>
  <c r="J279"/>
  <c r="F280"/>
  <c r="J280" s="1"/>
  <c r="J175"/>
  <c r="F176"/>
  <c r="J176" s="1"/>
  <c r="J43"/>
  <c r="I43" s="1"/>
  <c r="F44"/>
  <c r="I20"/>
  <c r="M11"/>
  <c r="O11" s="1"/>
  <c r="J226"/>
  <c r="F227"/>
  <c r="I42"/>
  <c r="F22"/>
  <c r="J21"/>
  <c r="F122" i="18"/>
  <c r="J121"/>
  <c r="J41"/>
  <c r="F42"/>
  <c r="J224"/>
  <c r="I224" s="1"/>
  <c r="F225"/>
  <c r="I68"/>
  <c r="J295"/>
  <c r="I295" s="1"/>
  <c r="F296"/>
  <c r="J277"/>
  <c r="I277" s="1"/>
  <c r="F278"/>
  <c r="I40"/>
  <c r="J69"/>
  <c r="I69" s="1"/>
  <c r="F70"/>
  <c r="F144"/>
  <c r="J143"/>
  <c r="J172"/>
  <c r="I172" s="1"/>
  <c r="F173"/>
  <c r="J19"/>
  <c r="F20"/>
  <c r="J250"/>
  <c r="I250" s="1"/>
  <c r="F251"/>
  <c r="J192"/>
  <c r="I192" s="1"/>
  <c r="F193"/>
  <c r="J87"/>
  <c r="I87" s="1"/>
  <c r="F88"/>
  <c r="I171"/>
  <c r="M31"/>
  <c r="O31" s="1"/>
  <c r="Q31" s="1"/>
  <c r="I18"/>
  <c r="M16"/>
  <c r="O16" s="1"/>
  <c r="Q16" s="1"/>
  <c r="J123" i="17"/>
  <c r="F124"/>
  <c r="J252"/>
  <c r="F253"/>
  <c r="J226"/>
  <c r="F227"/>
  <c r="I251"/>
  <c r="M24"/>
  <c r="O24" s="1"/>
  <c r="M11"/>
  <c r="O11" s="1"/>
  <c r="J146"/>
  <c r="F147"/>
  <c r="F72"/>
  <c r="J72" s="1"/>
  <c r="J71"/>
  <c r="J279"/>
  <c r="F280"/>
  <c r="J280" s="1"/>
  <c r="J22"/>
  <c r="F23"/>
  <c r="F43"/>
  <c r="J42"/>
  <c r="F299"/>
  <c r="J298"/>
  <c r="I298" s="1"/>
  <c r="J175"/>
  <c r="F176"/>
  <c r="J176" s="1"/>
  <c r="I90"/>
  <c r="I21"/>
  <c r="J193"/>
  <c r="I193" s="1"/>
  <c r="F194"/>
  <c r="I41"/>
  <c r="M25"/>
  <c r="O25" s="1"/>
  <c r="J276" i="15"/>
  <c r="I276" s="1"/>
  <c r="F277"/>
  <c r="I86"/>
  <c r="F22" i="16"/>
  <c r="J21"/>
  <c r="J277"/>
  <c r="I277" s="1"/>
  <c r="F278"/>
  <c r="I41"/>
  <c r="J144"/>
  <c r="F145"/>
  <c r="I20"/>
  <c r="M11"/>
  <c r="J173"/>
  <c r="I173" s="1"/>
  <c r="F174"/>
  <c r="J42"/>
  <c r="F43"/>
  <c r="M39"/>
  <c r="I143"/>
  <c r="J225"/>
  <c r="I225" s="1"/>
  <c r="F226"/>
  <c r="J250"/>
  <c r="I250" s="1"/>
  <c r="F251"/>
  <c r="J122"/>
  <c r="I122" s="1"/>
  <c r="F123"/>
  <c r="I68"/>
  <c r="J192"/>
  <c r="I192" s="1"/>
  <c r="F193"/>
  <c r="J87"/>
  <c r="I87" s="1"/>
  <c r="F88"/>
  <c r="I121"/>
  <c r="J296"/>
  <c r="I296" s="1"/>
  <c r="F297"/>
  <c r="J69"/>
  <c r="I69" s="1"/>
  <c r="F70"/>
  <c r="M10"/>
  <c r="I41" i="15"/>
  <c r="F122"/>
  <c r="J121"/>
  <c r="J172"/>
  <c r="I172" s="1"/>
  <c r="F173"/>
  <c r="J68"/>
  <c r="F69"/>
  <c r="J192"/>
  <c r="I192" s="1"/>
  <c r="F193"/>
  <c r="F22"/>
  <c r="J21"/>
  <c r="J250"/>
  <c r="I250" s="1"/>
  <c r="F251"/>
  <c r="I171"/>
  <c r="I20"/>
  <c r="J224"/>
  <c r="M10" s="1"/>
  <c r="F225"/>
  <c r="F144"/>
  <c r="J143"/>
  <c r="M39" s="1"/>
  <c r="I223"/>
  <c r="J42"/>
  <c r="F43"/>
  <c r="J296"/>
  <c r="I296" s="1"/>
  <c r="F297"/>
  <c r="J87"/>
  <c r="I87" s="1"/>
  <c r="F88"/>
  <c r="O10" i="16" l="1"/>
  <c r="N10" i="15"/>
  <c r="O10" s="1"/>
  <c r="Q10" s="1"/>
  <c r="Q25" i="25"/>
  <c r="S25" i="24" s="1"/>
  <c r="R25"/>
  <c r="Q11" i="25"/>
  <c r="S11" i="24" s="1"/>
  <c r="R11"/>
  <c r="F123" i="22"/>
  <c r="J122"/>
  <c r="I122" s="1"/>
  <c r="M17" i="17"/>
  <c r="O17" s="1"/>
  <c r="O11" i="16"/>
  <c r="N11" i="15"/>
  <c r="M24" i="23"/>
  <c r="O24" s="1"/>
  <c r="I251"/>
  <c r="O39" i="16"/>
  <c r="N39" i="15"/>
  <c r="O39" s="1"/>
  <c r="Q39" s="1"/>
  <c r="F253" i="23"/>
  <c r="J252"/>
  <c r="J231" i="26"/>
  <c r="I231" s="1"/>
  <c r="J24"/>
  <c r="J48"/>
  <c r="J202"/>
  <c r="I202" s="1"/>
  <c r="J306"/>
  <c r="I306" s="1"/>
  <c r="I23"/>
  <c r="I305"/>
  <c r="M36"/>
  <c r="O36" s="1"/>
  <c r="J127"/>
  <c r="J128"/>
  <c r="J260"/>
  <c r="I260" s="1"/>
  <c r="J150"/>
  <c r="I285"/>
  <c r="O9"/>
  <c r="I149"/>
  <c r="M13"/>
  <c r="O13" s="1"/>
  <c r="M17" i="25"/>
  <c r="O17" s="1"/>
  <c r="F45"/>
  <c r="J44"/>
  <c r="I44" s="1"/>
  <c r="F196"/>
  <c r="J195"/>
  <c r="I195" s="1"/>
  <c r="F176"/>
  <c r="J176" s="1"/>
  <c r="J175"/>
  <c r="F228"/>
  <c r="J227"/>
  <c r="I280"/>
  <c r="I281" s="1"/>
  <c r="J281"/>
  <c r="I194"/>
  <c r="M20"/>
  <c r="O20" s="1"/>
  <c r="I226"/>
  <c r="M36"/>
  <c r="O36" s="1"/>
  <c r="I251"/>
  <c r="M24"/>
  <c r="O24" s="1"/>
  <c r="F24"/>
  <c r="J23"/>
  <c r="J71"/>
  <c r="F72"/>
  <c r="J72" s="1"/>
  <c r="I123"/>
  <c r="F299"/>
  <c r="J298"/>
  <c r="I298" s="1"/>
  <c r="F253"/>
  <c r="J252"/>
  <c r="F147"/>
  <c r="J146"/>
  <c r="I22"/>
  <c r="F125"/>
  <c r="J124"/>
  <c r="I124" s="1"/>
  <c r="J250" i="24"/>
  <c r="I250" s="1"/>
  <c r="F251"/>
  <c r="J45"/>
  <c r="I45" s="1"/>
  <c r="F46"/>
  <c r="J299"/>
  <c r="I299" s="1"/>
  <c r="F300"/>
  <c r="J23"/>
  <c r="F24"/>
  <c r="I123"/>
  <c r="M34"/>
  <c r="O34" s="1"/>
  <c r="Q34" s="1"/>
  <c r="I22"/>
  <c r="F125"/>
  <c r="J124"/>
  <c r="I124" s="1"/>
  <c r="J228"/>
  <c r="I228" s="1"/>
  <c r="F229"/>
  <c r="I176"/>
  <c r="I177" s="1"/>
  <c r="J177"/>
  <c r="J196"/>
  <c r="I196" s="1"/>
  <c r="F197"/>
  <c r="I72"/>
  <c r="I73" s="1"/>
  <c r="J73"/>
  <c r="F147"/>
  <c r="J146"/>
  <c r="I26" i="23"/>
  <c r="I27" s="1"/>
  <c r="J27"/>
  <c r="I146"/>
  <c r="F46"/>
  <c r="J45"/>
  <c r="I127"/>
  <c r="I128" s="1"/>
  <c r="J128"/>
  <c r="F196"/>
  <c r="J195"/>
  <c r="I195" s="1"/>
  <c r="F229"/>
  <c r="J228"/>
  <c r="I228" s="1"/>
  <c r="F148"/>
  <c r="J147"/>
  <c r="I44"/>
  <c r="I194"/>
  <c r="M20"/>
  <c r="O20" s="1"/>
  <c r="I227"/>
  <c r="J300"/>
  <c r="I300" s="1"/>
  <c r="F301"/>
  <c r="F228" i="21"/>
  <c r="J227"/>
  <c r="I227" s="1"/>
  <c r="M36"/>
  <c r="O36" s="1"/>
  <c r="J194"/>
  <c r="F195"/>
  <c r="I251" i="22"/>
  <c r="M24"/>
  <c r="O24" s="1"/>
  <c r="Q24" s="1"/>
  <c r="I89"/>
  <c r="J90"/>
  <c r="F196"/>
  <c r="J195"/>
  <c r="I195" s="1"/>
  <c r="F176"/>
  <c r="J176" s="1"/>
  <c r="J175"/>
  <c r="I175" s="1"/>
  <c r="F253"/>
  <c r="J252"/>
  <c r="I88"/>
  <c r="I194"/>
  <c r="M20"/>
  <c r="O20" s="1"/>
  <c r="Q20" s="1"/>
  <c r="F147"/>
  <c r="J146"/>
  <c r="I42"/>
  <c r="J71"/>
  <c r="F72"/>
  <c r="J72" s="1"/>
  <c r="F299"/>
  <c r="J298"/>
  <c r="I298" s="1"/>
  <c r="F23"/>
  <c r="J22"/>
  <c r="F228"/>
  <c r="J227"/>
  <c r="I227" s="1"/>
  <c r="F44"/>
  <c r="J43"/>
  <c r="I43" s="1"/>
  <c r="M17"/>
  <c r="O17" s="1"/>
  <c r="Q17" s="1"/>
  <c r="I21"/>
  <c r="J279"/>
  <c r="F280"/>
  <c r="J280" s="1"/>
  <c r="I226"/>
  <c r="M36"/>
  <c r="O36" s="1"/>
  <c r="Q36" s="1"/>
  <c r="I146" i="21"/>
  <c r="F23"/>
  <c r="J22"/>
  <c r="I90"/>
  <c r="J147"/>
  <c r="I147" s="1"/>
  <c r="F148"/>
  <c r="J300"/>
  <c r="I300" s="1"/>
  <c r="F301"/>
  <c r="M17"/>
  <c r="O17" s="1"/>
  <c r="I21"/>
  <c r="I253"/>
  <c r="M9"/>
  <c r="J123"/>
  <c r="F124"/>
  <c r="F72"/>
  <c r="J72" s="1"/>
  <c r="J71"/>
  <c r="F255"/>
  <c r="J254"/>
  <c r="I254" s="1"/>
  <c r="I122"/>
  <c r="J45"/>
  <c r="I45" s="1"/>
  <c r="F46"/>
  <c r="I176"/>
  <c r="I177" s="1"/>
  <c r="J177"/>
  <c r="I173" i="20"/>
  <c r="M25"/>
  <c r="O25" s="1"/>
  <c r="Q25" s="1"/>
  <c r="I144"/>
  <c r="I87"/>
  <c r="J145"/>
  <c r="I145" s="1"/>
  <c r="F146"/>
  <c r="F71"/>
  <c r="J70"/>
  <c r="I70" s="1"/>
  <c r="J251"/>
  <c r="F252"/>
  <c r="F89"/>
  <c r="J89" s="1"/>
  <c r="J88"/>
  <c r="I20"/>
  <c r="M11"/>
  <c r="O11" s="1"/>
  <c r="Q11" s="1"/>
  <c r="F175"/>
  <c r="J174"/>
  <c r="I174" s="1"/>
  <c r="F298"/>
  <c r="J297"/>
  <c r="I297" s="1"/>
  <c r="J123"/>
  <c r="F124"/>
  <c r="F227"/>
  <c r="J226"/>
  <c r="J21"/>
  <c r="F22"/>
  <c r="J193"/>
  <c r="I193" s="1"/>
  <c r="F194"/>
  <c r="J278"/>
  <c r="I278" s="1"/>
  <c r="F279"/>
  <c r="I21" i="19"/>
  <c r="M17"/>
  <c r="O17" s="1"/>
  <c r="F228"/>
  <c r="J227"/>
  <c r="I227" s="1"/>
  <c r="J44"/>
  <c r="I44" s="1"/>
  <c r="F45"/>
  <c r="I280"/>
  <c r="I281" s="1"/>
  <c r="J281"/>
  <c r="F145"/>
  <c r="J144"/>
  <c r="I252"/>
  <c r="M21"/>
  <c r="O21" s="1"/>
  <c r="J299"/>
  <c r="I299" s="1"/>
  <c r="F300"/>
  <c r="I175"/>
  <c r="J253"/>
  <c r="I253" s="1"/>
  <c r="F254"/>
  <c r="I176"/>
  <c r="I177" s="1"/>
  <c r="J177"/>
  <c r="F195"/>
  <c r="J194"/>
  <c r="I123"/>
  <c r="M34"/>
  <c r="O34" s="1"/>
  <c r="I72"/>
  <c r="I73" s="1"/>
  <c r="J73"/>
  <c r="J22"/>
  <c r="F23"/>
  <c r="I226"/>
  <c r="M36"/>
  <c r="O36" s="1"/>
  <c r="I143"/>
  <c r="M39"/>
  <c r="O39" s="1"/>
  <c r="J124"/>
  <c r="I124" s="1"/>
  <c r="F125"/>
  <c r="I19" i="18"/>
  <c r="M10"/>
  <c r="O10" s="1"/>
  <c r="Q10" s="1"/>
  <c r="J144"/>
  <c r="F145"/>
  <c r="J122"/>
  <c r="I122" s="1"/>
  <c r="F123"/>
  <c r="J20"/>
  <c r="F21"/>
  <c r="J296"/>
  <c r="I296" s="1"/>
  <c r="F297"/>
  <c r="J225"/>
  <c r="I225" s="1"/>
  <c r="F226"/>
  <c r="I121"/>
  <c r="I41"/>
  <c r="J193"/>
  <c r="I193" s="1"/>
  <c r="F194"/>
  <c r="I143"/>
  <c r="M39"/>
  <c r="O39" s="1"/>
  <c r="Q39" s="1"/>
  <c r="F89"/>
  <c r="J89" s="1"/>
  <c r="J88"/>
  <c r="J251"/>
  <c r="F252"/>
  <c r="J173"/>
  <c r="I173" s="1"/>
  <c r="F174"/>
  <c r="F71"/>
  <c r="J70"/>
  <c r="I70" s="1"/>
  <c r="J278"/>
  <c r="I278" s="1"/>
  <c r="F279"/>
  <c r="J42"/>
  <c r="F43"/>
  <c r="I226" i="17"/>
  <c r="M36"/>
  <c r="O36" s="1"/>
  <c r="I123"/>
  <c r="M34"/>
  <c r="O34" s="1"/>
  <c r="I175"/>
  <c r="J43"/>
  <c r="I43" s="1"/>
  <c r="F44"/>
  <c r="I146"/>
  <c r="F228"/>
  <c r="J227"/>
  <c r="I227" s="1"/>
  <c r="J124"/>
  <c r="I124" s="1"/>
  <c r="F125"/>
  <c r="F24"/>
  <c r="J23"/>
  <c r="I176"/>
  <c r="J177"/>
  <c r="I42"/>
  <c r="I280"/>
  <c r="I281" s="1"/>
  <c r="J281"/>
  <c r="J147"/>
  <c r="I147" s="1"/>
  <c r="F148"/>
  <c r="I252"/>
  <c r="M21"/>
  <c r="O21" s="1"/>
  <c r="F195"/>
  <c r="J194"/>
  <c r="J299"/>
  <c r="I299" s="1"/>
  <c r="F300"/>
  <c r="I22"/>
  <c r="I72"/>
  <c r="I73" s="1"/>
  <c r="J73"/>
  <c r="J253"/>
  <c r="F254"/>
  <c r="J277" i="15"/>
  <c r="I277" s="1"/>
  <c r="F278"/>
  <c r="F44" i="16"/>
  <c r="J43"/>
  <c r="I43" s="1"/>
  <c r="I42"/>
  <c r="F23"/>
  <c r="J22"/>
  <c r="M25"/>
  <c r="J123"/>
  <c r="F124"/>
  <c r="I21"/>
  <c r="I144"/>
  <c r="F71"/>
  <c r="J70"/>
  <c r="I70" s="1"/>
  <c r="J193"/>
  <c r="I193" s="1"/>
  <c r="F194"/>
  <c r="F227"/>
  <c r="J226"/>
  <c r="F298"/>
  <c r="J297"/>
  <c r="I297" s="1"/>
  <c r="F89"/>
  <c r="J89" s="1"/>
  <c r="J88"/>
  <c r="J251"/>
  <c r="F252"/>
  <c r="F175"/>
  <c r="J174"/>
  <c r="I174" s="1"/>
  <c r="J145"/>
  <c r="I145" s="1"/>
  <c r="F146"/>
  <c r="J278"/>
  <c r="I278" s="1"/>
  <c r="F279"/>
  <c r="I224" i="15"/>
  <c r="F298"/>
  <c r="J297"/>
  <c r="I297" s="1"/>
  <c r="J225"/>
  <c r="M11" s="1"/>
  <c r="O11" s="1"/>
  <c r="Q11" s="1"/>
  <c r="F226"/>
  <c r="J251"/>
  <c r="M24" s="1"/>
  <c r="F252"/>
  <c r="J193"/>
  <c r="F194"/>
  <c r="J173"/>
  <c r="M25" s="1"/>
  <c r="F174"/>
  <c r="I42"/>
  <c r="J144"/>
  <c r="F145"/>
  <c r="F23"/>
  <c r="J22"/>
  <c r="I68"/>
  <c r="J122"/>
  <c r="I122" s="1"/>
  <c r="F123"/>
  <c r="F89"/>
  <c r="J89" s="1"/>
  <c r="J88"/>
  <c r="F44"/>
  <c r="J43"/>
  <c r="I143"/>
  <c r="I21"/>
  <c r="J69"/>
  <c r="I69" s="1"/>
  <c r="F70"/>
  <c r="I121"/>
  <c r="O25" i="16" l="1"/>
  <c r="N25" i="15"/>
  <c r="F254" i="23"/>
  <c r="J253"/>
  <c r="M13" i="21"/>
  <c r="O13" s="1"/>
  <c r="Q36" i="25"/>
  <c r="S36" i="24" s="1"/>
  <c r="R36"/>
  <c r="I252" i="23"/>
  <c r="M21"/>
  <c r="O21" s="1"/>
  <c r="F124" i="22"/>
  <c r="J123"/>
  <c r="I123" s="1"/>
  <c r="Q24" i="25"/>
  <c r="S24" i="24" s="1"/>
  <c r="R24"/>
  <c r="Q20" i="25"/>
  <c r="S20" i="24" s="1"/>
  <c r="R20"/>
  <c r="Q17" i="25"/>
  <c r="S17" i="24" s="1"/>
  <c r="R17"/>
  <c r="O25" i="15"/>
  <c r="Q25" s="1"/>
  <c r="J261" i="26"/>
  <c r="J307"/>
  <c r="I307" s="1"/>
  <c r="J50"/>
  <c r="J49"/>
  <c r="I49" s="1"/>
  <c r="J232"/>
  <c r="I232" s="1"/>
  <c r="I150"/>
  <c r="M23"/>
  <c r="O23" s="1"/>
  <c r="J26"/>
  <c r="J25"/>
  <c r="J151"/>
  <c r="I128"/>
  <c r="J203"/>
  <c r="I24"/>
  <c r="M34" i="25"/>
  <c r="O34" s="1"/>
  <c r="F254"/>
  <c r="J253"/>
  <c r="J24"/>
  <c r="F25"/>
  <c r="I176"/>
  <c r="J177"/>
  <c r="J45"/>
  <c r="I45" s="1"/>
  <c r="F46"/>
  <c r="I252"/>
  <c r="M21"/>
  <c r="O21" s="1"/>
  <c r="I23"/>
  <c r="I175"/>
  <c r="F126"/>
  <c r="J125"/>
  <c r="I125" s="1"/>
  <c r="F148"/>
  <c r="J147"/>
  <c r="J299"/>
  <c r="I299" s="1"/>
  <c r="F300"/>
  <c r="J228"/>
  <c r="I228" s="1"/>
  <c r="F229"/>
  <c r="J196"/>
  <c r="I196" s="1"/>
  <c r="F197"/>
  <c r="I146"/>
  <c r="I72"/>
  <c r="I73" s="1"/>
  <c r="J73"/>
  <c r="I227"/>
  <c r="F252" i="24"/>
  <c r="J251"/>
  <c r="I23"/>
  <c r="J229"/>
  <c r="I229" s="1"/>
  <c r="F230"/>
  <c r="F25"/>
  <c r="J24"/>
  <c r="F47"/>
  <c r="J46"/>
  <c r="F148"/>
  <c r="J147"/>
  <c r="F126"/>
  <c r="J125"/>
  <c r="I125" s="1"/>
  <c r="I146"/>
  <c r="F198"/>
  <c r="J197"/>
  <c r="J300"/>
  <c r="I300" s="1"/>
  <c r="F301"/>
  <c r="F149" i="23"/>
  <c r="J148"/>
  <c r="J196"/>
  <c r="I196" s="1"/>
  <c r="F197"/>
  <c r="F47"/>
  <c r="J46"/>
  <c r="J301"/>
  <c r="F302"/>
  <c r="I147"/>
  <c r="M18"/>
  <c r="O18" s="1"/>
  <c r="I45"/>
  <c r="J229"/>
  <c r="I229" s="1"/>
  <c r="F230"/>
  <c r="J228" i="21"/>
  <c r="I228" s="1"/>
  <c r="F229"/>
  <c r="I194"/>
  <c r="M20"/>
  <c r="O20" s="1"/>
  <c r="J195"/>
  <c r="I195" s="1"/>
  <c r="F196"/>
  <c r="F45" i="22"/>
  <c r="J44"/>
  <c r="I44" s="1"/>
  <c r="J299"/>
  <c r="I299" s="1"/>
  <c r="F300"/>
  <c r="F254"/>
  <c r="J253"/>
  <c r="J196"/>
  <c r="I196" s="1"/>
  <c r="F197"/>
  <c r="I252"/>
  <c r="M21"/>
  <c r="O21" s="1"/>
  <c r="Q21" s="1"/>
  <c r="J228"/>
  <c r="I228" s="1"/>
  <c r="F229"/>
  <c r="F24"/>
  <c r="J23"/>
  <c r="F148"/>
  <c r="J147"/>
  <c r="I147" s="1"/>
  <c r="I176"/>
  <c r="I177" s="1"/>
  <c r="J177"/>
  <c r="I90"/>
  <c r="I280"/>
  <c r="I281" s="1"/>
  <c r="J281"/>
  <c r="I22"/>
  <c r="I72"/>
  <c r="I73" s="1"/>
  <c r="J73"/>
  <c r="I146"/>
  <c r="O9" i="21"/>
  <c r="F256"/>
  <c r="J255"/>
  <c r="I123"/>
  <c r="M34"/>
  <c r="O34" s="1"/>
  <c r="J46"/>
  <c r="F47"/>
  <c r="J124"/>
  <c r="I124" s="1"/>
  <c r="F125"/>
  <c r="J301"/>
  <c r="F302"/>
  <c r="F149"/>
  <c r="J148"/>
  <c r="I148" s="1"/>
  <c r="F24"/>
  <c r="J23"/>
  <c r="I72"/>
  <c r="I73" s="1"/>
  <c r="J73"/>
  <c r="I22"/>
  <c r="I21" i="20"/>
  <c r="M17"/>
  <c r="O17" s="1"/>
  <c r="Q17" s="1"/>
  <c r="I123"/>
  <c r="F176"/>
  <c r="J176" s="1"/>
  <c r="J175"/>
  <c r="I175" s="1"/>
  <c r="I89"/>
  <c r="J90"/>
  <c r="J71"/>
  <c r="F72"/>
  <c r="J72" s="1"/>
  <c r="J279"/>
  <c r="F280"/>
  <c r="J280" s="1"/>
  <c r="J22"/>
  <c r="F23"/>
  <c r="I88"/>
  <c r="F125"/>
  <c r="J124"/>
  <c r="I124" s="1"/>
  <c r="F228"/>
  <c r="J227"/>
  <c r="I227" s="1"/>
  <c r="F299"/>
  <c r="J298"/>
  <c r="I298" s="1"/>
  <c r="I251"/>
  <c r="M24"/>
  <c r="O24" s="1"/>
  <c r="Q24" s="1"/>
  <c r="F195"/>
  <c r="J194"/>
  <c r="I226"/>
  <c r="M36"/>
  <c r="O36" s="1"/>
  <c r="Q36" s="1"/>
  <c r="F253"/>
  <c r="J252"/>
  <c r="F147"/>
  <c r="J146"/>
  <c r="F196" i="19"/>
  <c r="J195"/>
  <c r="I195" s="1"/>
  <c r="F146"/>
  <c r="J145"/>
  <c r="F126"/>
  <c r="J125"/>
  <c r="I125" s="1"/>
  <c r="I194"/>
  <c r="M20"/>
  <c r="O20" s="1"/>
  <c r="F255"/>
  <c r="J254"/>
  <c r="I254" s="1"/>
  <c r="J300"/>
  <c r="I300" s="1"/>
  <c r="F301"/>
  <c r="I144"/>
  <c r="M9"/>
  <c r="F46"/>
  <c r="J45"/>
  <c r="I45" s="1"/>
  <c r="I22"/>
  <c r="F229"/>
  <c r="J228"/>
  <c r="I228" s="1"/>
  <c r="F24"/>
  <c r="J23"/>
  <c r="I89" i="18"/>
  <c r="J90"/>
  <c r="F175"/>
  <c r="J174"/>
  <c r="I174" s="1"/>
  <c r="I88"/>
  <c r="F195"/>
  <c r="J194"/>
  <c r="F298"/>
  <c r="J297"/>
  <c r="I297" s="1"/>
  <c r="J123"/>
  <c r="F124"/>
  <c r="J279"/>
  <c r="F280"/>
  <c r="J280" s="1"/>
  <c r="I42"/>
  <c r="J71"/>
  <c r="F72"/>
  <c r="J72" s="1"/>
  <c r="I251"/>
  <c r="M24"/>
  <c r="O24" s="1"/>
  <c r="Q24" s="1"/>
  <c r="I20"/>
  <c r="M11"/>
  <c r="O11" s="1"/>
  <c r="Q11" s="1"/>
  <c r="I144"/>
  <c r="F44"/>
  <c r="J43"/>
  <c r="I43" s="1"/>
  <c r="F253"/>
  <c r="J252"/>
  <c r="F227"/>
  <c r="J226"/>
  <c r="F22"/>
  <c r="J21"/>
  <c r="J145"/>
  <c r="I145" s="1"/>
  <c r="F146"/>
  <c r="M25"/>
  <c r="O25" s="1"/>
  <c r="Q25" s="1"/>
  <c r="I177" i="17"/>
  <c r="I194"/>
  <c r="M20"/>
  <c r="O20" s="1"/>
  <c r="F149"/>
  <c r="J148"/>
  <c r="I148" s="1"/>
  <c r="J300"/>
  <c r="I300" s="1"/>
  <c r="F301"/>
  <c r="F255"/>
  <c r="J254"/>
  <c r="F126"/>
  <c r="J125"/>
  <c r="I125" s="1"/>
  <c r="I253"/>
  <c r="M9"/>
  <c r="F196"/>
  <c r="J195"/>
  <c r="I195" s="1"/>
  <c r="F25"/>
  <c r="J24"/>
  <c r="F229"/>
  <c r="J228"/>
  <c r="I23"/>
  <c r="J44"/>
  <c r="I44" s="1"/>
  <c r="F45"/>
  <c r="F279" i="15"/>
  <c r="J278"/>
  <c r="I278" s="1"/>
  <c r="I193"/>
  <c r="M17"/>
  <c r="I43"/>
  <c r="I251" i="16"/>
  <c r="M24"/>
  <c r="F299"/>
  <c r="J298"/>
  <c r="I298" s="1"/>
  <c r="F125"/>
  <c r="J124"/>
  <c r="I124" s="1"/>
  <c r="F24"/>
  <c r="J23"/>
  <c r="F45"/>
  <c r="J44"/>
  <c r="I44" s="1"/>
  <c r="F253"/>
  <c r="J252"/>
  <c r="F195"/>
  <c r="J194"/>
  <c r="I22"/>
  <c r="F176"/>
  <c r="J176" s="1"/>
  <c r="J175"/>
  <c r="I175" s="1"/>
  <c r="I89"/>
  <c r="J90"/>
  <c r="F228"/>
  <c r="J227"/>
  <c r="I227" s="1"/>
  <c r="J71"/>
  <c r="F72"/>
  <c r="J72" s="1"/>
  <c r="M17"/>
  <c r="F147"/>
  <c r="J146"/>
  <c r="J279"/>
  <c r="F280"/>
  <c r="J280" s="1"/>
  <c r="I88"/>
  <c r="I226"/>
  <c r="M36"/>
  <c r="I123"/>
  <c r="I89" i="15"/>
  <c r="J90"/>
  <c r="I144"/>
  <c r="I225"/>
  <c r="F71"/>
  <c r="J70"/>
  <c r="I70" s="1"/>
  <c r="I88"/>
  <c r="J145"/>
  <c r="F146"/>
  <c r="F195"/>
  <c r="J194"/>
  <c r="M20" s="1"/>
  <c r="F227"/>
  <c r="J226"/>
  <c r="M36" s="1"/>
  <c r="F45"/>
  <c r="J44"/>
  <c r="F24"/>
  <c r="J23"/>
  <c r="I173"/>
  <c r="I251"/>
  <c r="F299"/>
  <c r="J298"/>
  <c r="I298" s="1"/>
  <c r="J123"/>
  <c r="F124"/>
  <c r="I22"/>
  <c r="F175"/>
  <c r="J174"/>
  <c r="I174" s="1"/>
  <c r="F253"/>
  <c r="J252"/>
  <c r="M21" s="1"/>
  <c r="O36" i="16" l="1"/>
  <c r="N36" i="15"/>
  <c r="O36" s="1"/>
  <c r="Q36" s="1"/>
  <c r="Q34" i="25"/>
  <c r="S34" i="24" s="1"/>
  <c r="R34"/>
  <c r="M34" i="22"/>
  <c r="O34" s="1"/>
  <c r="Q34" s="1"/>
  <c r="Q21" i="25"/>
  <c r="S21" i="24" s="1"/>
  <c r="R21"/>
  <c r="F125" i="22"/>
  <c r="J124"/>
  <c r="I124" s="1"/>
  <c r="J254" i="23"/>
  <c r="F255"/>
  <c r="O17" i="16"/>
  <c r="N17" i="15"/>
  <c r="O17" s="1"/>
  <c r="Q17" s="1"/>
  <c r="O24" i="16"/>
  <c r="N24" i="15"/>
  <c r="O24" s="1"/>
  <c r="Q24" s="1"/>
  <c r="I253" i="23"/>
  <c r="M9"/>
  <c r="O9" s="1"/>
  <c r="I50" i="26"/>
  <c r="M26"/>
  <c r="O26" s="1"/>
  <c r="I261"/>
  <c r="M34"/>
  <c r="O34" s="1"/>
  <c r="J204"/>
  <c r="I204" s="1"/>
  <c r="J205"/>
  <c r="I151"/>
  <c r="M18"/>
  <c r="O18" s="1"/>
  <c r="J262"/>
  <c r="I262" s="1"/>
  <c r="J263"/>
  <c r="J152"/>
  <c r="I26"/>
  <c r="J233"/>
  <c r="J234"/>
  <c r="J308"/>
  <c r="J148" i="25"/>
  <c r="F149"/>
  <c r="J254"/>
  <c r="F255"/>
  <c r="I177"/>
  <c r="J229"/>
  <c r="I229" s="1"/>
  <c r="F230"/>
  <c r="I147"/>
  <c r="M18"/>
  <c r="O18" s="1"/>
  <c r="I253"/>
  <c r="M9"/>
  <c r="F127"/>
  <c r="J127" s="1"/>
  <c r="J126"/>
  <c r="I24"/>
  <c r="F198"/>
  <c r="J197"/>
  <c r="J300"/>
  <c r="I300" s="1"/>
  <c r="F301"/>
  <c r="F47"/>
  <c r="J46"/>
  <c r="F26"/>
  <c r="J26" s="1"/>
  <c r="J25"/>
  <c r="J252" i="24"/>
  <c r="F253"/>
  <c r="M24"/>
  <c r="O24" s="1"/>
  <c r="Q24" s="1"/>
  <c r="I251"/>
  <c r="J148"/>
  <c r="F149"/>
  <c r="F26"/>
  <c r="J26" s="1"/>
  <c r="J25"/>
  <c r="J301"/>
  <c r="F302"/>
  <c r="I147"/>
  <c r="M18"/>
  <c r="O18" s="1"/>
  <c r="Q18" s="1"/>
  <c r="I24"/>
  <c r="J198"/>
  <c r="I198" s="1"/>
  <c r="F199"/>
  <c r="J199" s="1"/>
  <c r="F127"/>
  <c r="J127" s="1"/>
  <c r="J126"/>
  <c r="J47"/>
  <c r="I47" s="1"/>
  <c r="F48"/>
  <c r="J48" s="1"/>
  <c r="F231"/>
  <c r="J230"/>
  <c r="I230" s="1"/>
  <c r="F198" i="23"/>
  <c r="J197"/>
  <c r="F48"/>
  <c r="J48" s="1"/>
  <c r="J47"/>
  <c r="J149"/>
  <c r="F150"/>
  <c r="J302"/>
  <c r="I302" s="1"/>
  <c r="F303"/>
  <c r="J303" s="1"/>
  <c r="I148"/>
  <c r="M14"/>
  <c r="J230"/>
  <c r="I230" s="1"/>
  <c r="F231"/>
  <c r="M18" i="21"/>
  <c r="O18" s="1"/>
  <c r="F230"/>
  <c r="J229"/>
  <c r="I229" s="1"/>
  <c r="J196"/>
  <c r="I196" s="1"/>
  <c r="F197"/>
  <c r="J148" i="22"/>
  <c r="I148" s="1"/>
  <c r="F149"/>
  <c r="M18"/>
  <c r="O18" s="1"/>
  <c r="Q18" s="1"/>
  <c r="J229"/>
  <c r="I229" s="1"/>
  <c r="F230"/>
  <c r="F198"/>
  <c r="J197"/>
  <c r="J300"/>
  <c r="I300" s="1"/>
  <c r="F301"/>
  <c r="J24"/>
  <c r="F25"/>
  <c r="J254"/>
  <c r="F255"/>
  <c r="J45"/>
  <c r="I45" s="1"/>
  <c r="F46"/>
  <c r="I23"/>
  <c r="I253"/>
  <c r="M9"/>
  <c r="F25" i="21"/>
  <c r="J24"/>
  <c r="J256"/>
  <c r="F257"/>
  <c r="I23"/>
  <c r="J302"/>
  <c r="I302" s="1"/>
  <c r="F303"/>
  <c r="J303" s="1"/>
  <c r="J47"/>
  <c r="I47" s="1"/>
  <c r="F48"/>
  <c r="J48" s="1"/>
  <c r="I255"/>
  <c r="M23"/>
  <c r="O23" s="1"/>
  <c r="F150"/>
  <c r="J149"/>
  <c r="I149" s="1"/>
  <c r="F126"/>
  <c r="J125"/>
  <c r="I125" s="1"/>
  <c r="I146" i="20"/>
  <c r="I22"/>
  <c r="I176"/>
  <c r="I177" s="1"/>
  <c r="J177"/>
  <c r="F254"/>
  <c r="J253"/>
  <c r="F196"/>
  <c r="J195"/>
  <c r="I195" s="1"/>
  <c r="J299"/>
  <c r="I299" s="1"/>
  <c r="F300"/>
  <c r="F126"/>
  <c r="J125"/>
  <c r="I125" s="1"/>
  <c r="J23"/>
  <c r="F24"/>
  <c r="I72"/>
  <c r="I73" s="1"/>
  <c r="J73"/>
  <c r="I252"/>
  <c r="M21"/>
  <c r="O21" s="1"/>
  <c r="Q21" s="1"/>
  <c r="I194"/>
  <c r="M20"/>
  <c r="O20" s="1"/>
  <c r="Q20" s="1"/>
  <c r="I90"/>
  <c r="F148"/>
  <c r="J147"/>
  <c r="I147" s="1"/>
  <c r="J228"/>
  <c r="I228" s="1"/>
  <c r="F229"/>
  <c r="I280"/>
  <c r="I281" s="1"/>
  <c r="J281"/>
  <c r="M34"/>
  <c r="O34" s="1"/>
  <c r="Q34" s="1"/>
  <c r="J24" i="19"/>
  <c r="F25"/>
  <c r="F256"/>
  <c r="J255"/>
  <c r="I255" s="1"/>
  <c r="J126"/>
  <c r="F127"/>
  <c r="J127" s="1"/>
  <c r="J196"/>
  <c r="I196" s="1"/>
  <c r="F197"/>
  <c r="I23"/>
  <c r="O9"/>
  <c r="J229"/>
  <c r="I229" s="1"/>
  <c r="F230"/>
  <c r="J46"/>
  <c r="F47"/>
  <c r="J146"/>
  <c r="F147"/>
  <c r="J301"/>
  <c r="F302"/>
  <c r="I145"/>
  <c r="M13"/>
  <c r="O13" s="1"/>
  <c r="F228" i="18"/>
  <c r="J227"/>
  <c r="I227" s="1"/>
  <c r="F45"/>
  <c r="J44"/>
  <c r="I44" s="1"/>
  <c r="F299"/>
  <c r="J298"/>
  <c r="I298" s="1"/>
  <c r="I90"/>
  <c r="I72"/>
  <c r="I73" s="1"/>
  <c r="J73"/>
  <c r="I280"/>
  <c r="I281" s="1"/>
  <c r="J281"/>
  <c r="F147"/>
  <c r="J146"/>
  <c r="F23"/>
  <c r="J22"/>
  <c r="F254"/>
  <c r="J253"/>
  <c r="I123"/>
  <c r="F196"/>
  <c r="J195"/>
  <c r="I195" s="1"/>
  <c r="F176"/>
  <c r="J176" s="1"/>
  <c r="J175"/>
  <c r="I226"/>
  <c r="M36"/>
  <c r="O36" s="1"/>
  <c r="Q36" s="1"/>
  <c r="I21"/>
  <c r="M17"/>
  <c r="O17" s="1"/>
  <c r="Q17" s="1"/>
  <c r="I252"/>
  <c r="M21"/>
  <c r="O21" s="1"/>
  <c r="Q21" s="1"/>
  <c r="F125"/>
  <c r="J124"/>
  <c r="I124" s="1"/>
  <c r="I194"/>
  <c r="M20"/>
  <c r="O20" s="1"/>
  <c r="Q20" s="1"/>
  <c r="J229" i="17"/>
  <c r="I229" s="1"/>
  <c r="F230"/>
  <c r="J126"/>
  <c r="F127"/>
  <c r="J127" s="1"/>
  <c r="F46"/>
  <c r="J45"/>
  <c r="I45" s="1"/>
  <c r="I228"/>
  <c r="M18"/>
  <c r="O18" s="1"/>
  <c r="J301"/>
  <c r="F302"/>
  <c r="J196"/>
  <c r="I196" s="1"/>
  <c r="F197"/>
  <c r="F26"/>
  <c r="J26" s="1"/>
  <c r="J25"/>
  <c r="F256"/>
  <c r="J255"/>
  <c r="F150"/>
  <c r="J149"/>
  <c r="I149" s="1"/>
  <c r="I24"/>
  <c r="O9"/>
  <c r="I254"/>
  <c r="M13"/>
  <c r="O13" s="1"/>
  <c r="M34" i="15"/>
  <c r="F280"/>
  <c r="J280" s="1"/>
  <c r="I280" s="1"/>
  <c r="I281" s="1"/>
  <c r="J279"/>
  <c r="J281" s="1"/>
  <c r="I145"/>
  <c r="I90"/>
  <c r="I44"/>
  <c r="M34" i="16"/>
  <c r="I280"/>
  <c r="I281" s="1"/>
  <c r="J281"/>
  <c r="J228"/>
  <c r="I228" s="1"/>
  <c r="F229"/>
  <c r="I176"/>
  <c r="I177" s="1"/>
  <c r="J177"/>
  <c r="F196"/>
  <c r="J195"/>
  <c r="I195" s="1"/>
  <c r="J45"/>
  <c r="I45" s="1"/>
  <c r="F46"/>
  <c r="F126"/>
  <c r="J125"/>
  <c r="I125" s="1"/>
  <c r="F148"/>
  <c r="J147"/>
  <c r="I194"/>
  <c r="M20"/>
  <c r="I146"/>
  <c r="F254"/>
  <c r="J253"/>
  <c r="F25"/>
  <c r="J24"/>
  <c r="J299"/>
  <c r="I299" s="1"/>
  <c r="F300"/>
  <c r="I90"/>
  <c r="I72"/>
  <c r="I73" s="1"/>
  <c r="J73"/>
  <c r="I252"/>
  <c r="M21"/>
  <c r="I23"/>
  <c r="F254" i="15"/>
  <c r="J253"/>
  <c r="M9" s="1"/>
  <c r="I194"/>
  <c r="F147"/>
  <c r="J146"/>
  <c r="I252"/>
  <c r="F25"/>
  <c r="J24"/>
  <c r="F228"/>
  <c r="J227"/>
  <c r="F176"/>
  <c r="J176" s="1"/>
  <c r="J175"/>
  <c r="I123"/>
  <c r="I23"/>
  <c r="I226"/>
  <c r="F125"/>
  <c r="J124"/>
  <c r="I124" s="1"/>
  <c r="J299"/>
  <c r="I299" s="1"/>
  <c r="F300"/>
  <c r="J45"/>
  <c r="F46"/>
  <c r="F196"/>
  <c r="J195"/>
  <c r="I195" s="1"/>
  <c r="J71"/>
  <c r="F72"/>
  <c r="J72" s="1"/>
  <c r="Q18" i="25" l="1"/>
  <c r="S18" i="24" s="1"/>
  <c r="R18"/>
  <c r="I254" i="23"/>
  <c r="M13"/>
  <c r="O13" s="1"/>
  <c r="O20" i="16"/>
  <c r="N20" i="15"/>
  <c r="O20" s="1"/>
  <c r="Q20" s="1"/>
  <c r="O34" i="16"/>
  <c r="N34" i="15"/>
  <c r="O34" s="1"/>
  <c r="Q34" s="1"/>
  <c r="J255" i="23"/>
  <c r="F256"/>
  <c r="O21" i="16"/>
  <c r="N21" i="15"/>
  <c r="O21" s="1"/>
  <c r="Q21" s="1"/>
  <c r="F126" i="22"/>
  <c r="J125"/>
  <c r="I125" s="1"/>
  <c r="M14"/>
  <c r="O14" s="1"/>
  <c r="Q14" s="1"/>
  <c r="I152" i="26"/>
  <c r="M14"/>
  <c r="O14" s="1"/>
  <c r="I234"/>
  <c r="I263"/>
  <c r="I205"/>
  <c r="J309"/>
  <c r="I309" s="1"/>
  <c r="J310"/>
  <c r="J153"/>
  <c r="I148" i="25"/>
  <c r="M14"/>
  <c r="O14" s="1"/>
  <c r="I26"/>
  <c r="I27" s="1"/>
  <c r="J27"/>
  <c r="J149"/>
  <c r="F150"/>
  <c r="J301"/>
  <c r="F302"/>
  <c r="O9"/>
  <c r="R9" i="24" s="1"/>
  <c r="F231" i="25"/>
  <c r="J230"/>
  <c r="I230" s="1"/>
  <c r="I254"/>
  <c r="M13"/>
  <c r="O13" s="1"/>
  <c r="J47"/>
  <c r="I47" s="1"/>
  <c r="F48"/>
  <c r="J48" s="1"/>
  <c r="J198"/>
  <c r="I198" s="1"/>
  <c r="F199"/>
  <c r="J199" s="1"/>
  <c r="I127"/>
  <c r="I128" s="1"/>
  <c r="J128"/>
  <c r="J255"/>
  <c r="F256"/>
  <c r="M21" i="24"/>
  <c r="O21" s="1"/>
  <c r="Q21" s="1"/>
  <c r="I252"/>
  <c r="J253"/>
  <c r="F254"/>
  <c r="I148"/>
  <c r="M14"/>
  <c r="I48"/>
  <c r="I49" s="1"/>
  <c r="M26"/>
  <c r="O26" s="1"/>
  <c r="Q26" s="1"/>
  <c r="J49"/>
  <c r="I199"/>
  <c r="I200" s="1"/>
  <c r="J200"/>
  <c r="J149"/>
  <c r="F150"/>
  <c r="J231"/>
  <c r="F232"/>
  <c r="J232" s="1"/>
  <c r="I127"/>
  <c r="I128" s="1"/>
  <c r="J128"/>
  <c r="I26"/>
  <c r="I27" s="1"/>
  <c r="J27"/>
  <c r="J302"/>
  <c r="I302" s="1"/>
  <c r="F303"/>
  <c r="J303" s="1"/>
  <c r="I48" i="23"/>
  <c r="M26"/>
  <c r="O26" s="1"/>
  <c r="J49"/>
  <c r="J231"/>
  <c r="F232"/>
  <c r="J232" s="1"/>
  <c r="I303"/>
  <c r="I304" s="1"/>
  <c r="J304"/>
  <c r="I47"/>
  <c r="I149"/>
  <c r="M15"/>
  <c r="O15" s="1"/>
  <c r="J198"/>
  <c r="I198" s="1"/>
  <c r="F199"/>
  <c r="J199" s="1"/>
  <c r="O14"/>
  <c r="F151"/>
  <c r="J151" s="1"/>
  <c r="J150"/>
  <c r="M14" i="21"/>
  <c r="O14" s="1"/>
  <c r="J230"/>
  <c r="M15" s="1"/>
  <c r="O15" s="1"/>
  <c r="F231"/>
  <c r="J197"/>
  <c r="F198"/>
  <c r="O9" i="22"/>
  <c r="F47"/>
  <c r="J46"/>
  <c r="F26"/>
  <c r="J26" s="1"/>
  <c r="J25"/>
  <c r="I254"/>
  <c r="M13"/>
  <c r="O13" s="1"/>
  <c r="Q13" s="1"/>
  <c r="J149"/>
  <c r="I149" s="1"/>
  <c r="F150"/>
  <c r="J255"/>
  <c r="F256"/>
  <c r="J301"/>
  <c r="F302"/>
  <c r="F231"/>
  <c r="J230"/>
  <c r="I230" s="1"/>
  <c r="I24"/>
  <c r="M15"/>
  <c r="O15" s="1"/>
  <c r="Q15" s="1"/>
  <c r="J198"/>
  <c r="I198" s="1"/>
  <c r="F199"/>
  <c r="J199" s="1"/>
  <c r="F151" i="21"/>
  <c r="J151" s="1"/>
  <c r="J150"/>
  <c r="J25"/>
  <c r="F26"/>
  <c r="J26" s="1"/>
  <c r="I48"/>
  <c r="I49" s="1"/>
  <c r="M26"/>
  <c r="O26" s="1"/>
  <c r="J49"/>
  <c r="I24"/>
  <c r="J126"/>
  <c r="F127"/>
  <c r="J127" s="1"/>
  <c r="I256"/>
  <c r="M32"/>
  <c r="O32" s="1"/>
  <c r="I303"/>
  <c r="I304" s="1"/>
  <c r="J304"/>
  <c r="J257"/>
  <c r="I257" s="1"/>
  <c r="F258"/>
  <c r="J258" s="1"/>
  <c r="J148" i="20"/>
  <c r="I148" s="1"/>
  <c r="F149"/>
  <c r="J24"/>
  <c r="F25"/>
  <c r="J300"/>
  <c r="I300" s="1"/>
  <c r="F301"/>
  <c r="I253"/>
  <c r="M9"/>
  <c r="F127"/>
  <c r="J127" s="1"/>
  <c r="J126"/>
  <c r="J196"/>
  <c r="I196" s="1"/>
  <c r="F197"/>
  <c r="J229"/>
  <c r="I229" s="1"/>
  <c r="F230"/>
  <c r="I23"/>
  <c r="J254"/>
  <c r="F255"/>
  <c r="M18"/>
  <c r="O18" s="1"/>
  <c r="Q18" s="1"/>
  <c r="I146" i="19"/>
  <c r="M23"/>
  <c r="O23" s="1"/>
  <c r="I24"/>
  <c r="J147"/>
  <c r="F148"/>
  <c r="J230"/>
  <c r="I230" s="1"/>
  <c r="F231"/>
  <c r="I127"/>
  <c r="I128" s="1"/>
  <c r="J128"/>
  <c r="F26"/>
  <c r="J26" s="1"/>
  <c r="J25"/>
  <c r="J256"/>
  <c r="F257"/>
  <c r="J302"/>
  <c r="I302" s="1"/>
  <c r="F303"/>
  <c r="J303" s="1"/>
  <c r="F48"/>
  <c r="J48" s="1"/>
  <c r="J47"/>
  <c r="I47" s="1"/>
  <c r="F198"/>
  <c r="J197"/>
  <c r="I253" i="18"/>
  <c r="M9"/>
  <c r="I146"/>
  <c r="J299"/>
  <c r="I299" s="1"/>
  <c r="F300"/>
  <c r="J228"/>
  <c r="I228" s="1"/>
  <c r="F229"/>
  <c r="I176"/>
  <c r="J177"/>
  <c r="J23"/>
  <c r="F24"/>
  <c r="J45"/>
  <c r="I45" s="1"/>
  <c r="F46"/>
  <c r="M34"/>
  <c r="O34" s="1"/>
  <c r="Q34" s="1"/>
  <c r="F126"/>
  <c r="J125"/>
  <c r="I125" s="1"/>
  <c r="I175"/>
  <c r="I22"/>
  <c r="J196"/>
  <c r="I196" s="1"/>
  <c r="F197"/>
  <c r="J254"/>
  <c r="F255"/>
  <c r="F148"/>
  <c r="J147"/>
  <c r="I147" s="1"/>
  <c r="M14" i="17"/>
  <c r="O14" s="1"/>
  <c r="F151"/>
  <c r="J151" s="1"/>
  <c r="J150"/>
  <c r="I26"/>
  <c r="I27" s="1"/>
  <c r="J27"/>
  <c r="J46"/>
  <c r="F47"/>
  <c r="J302"/>
  <c r="I302" s="1"/>
  <c r="F303"/>
  <c r="J303" s="1"/>
  <c r="J230"/>
  <c r="I230" s="1"/>
  <c r="F231"/>
  <c r="J256"/>
  <c r="F257"/>
  <c r="I255"/>
  <c r="M23"/>
  <c r="O23" s="1"/>
  <c r="F198"/>
  <c r="J197"/>
  <c r="I127"/>
  <c r="I128" s="1"/>
  <c r="J128"/>
  <c r="I45" i="15"/>
  <c r="F26" i="16"/>
  <c r="J26" s="1"/>
  <c r="J25"/>
  <c r="J148"/>
  <c r="F149"/>
  <c r="I24"/>
  <c r="I147"/>
  <c r="M18"/>
  <c r="F47"/>
  <c r="J46"/>
  <c r="J254"/>
  <c r="F255"/>
  <c r="F127"/>
  <c r="J127" s="1"/>
  <c r="J126"/>
  <c r="J196"/>
  <c r="I196" s="1"/>
  <c r="F197"/>
  <c r="J300"/>
  <c r="I300" s="1"/>
  <c r="F301"/>
  <c r="I253"/>
  <c r="M9"/>
  <c r="J229"/>
  <c r="I229" s="1"/>
  <c r="F230"/>
  <c r="F126" i="15"/>
  <c r="J125"/>
  <c r="I125" s="1"/>
  <c r="I176"/>
  <c r="I177" s="1"/>
  <c r="J177"/>
  <c r="F26"/>
  <c r="J26" s="1"/>
  <c r="J25"/>
  <c r="F148"/>
  <c r="J147"/>
  <c r="J254"/>
  <c r="I254" s="1"/>
  <c r="F255"/>
  <c r="I72"/>
  <c r="I73" s="1"/>
  <c r="J73"/>
  <c r="I175"/>
  <c r="I24"/>
  <c r="I146"/>
  <c r="I253"/>
  <c r="J196"/>
  <c r="I196" s="1"/>
  <c r="F197"/>
  <c r="J228"/>
  <c r="I228" s="1"/>
  <c r="F229"/>
  <c r="F47"/>
  <c r="J46"/>
  <c r="J300"/>
  <c r="I300" s="1"/>
  <c r="F301"/>
  <c r="I227"/>
  <c r="J126" i="22" l="1"/>
  <c r="F127"/>
  <c r="J127" s="1"/>
  <c r="I127" s="1"/>
  <c r="I128" s="1"/>
  <c r="I255" i="23"/>
  <c r="M23"/>
  <c r="O23" s="1"/>
  <c r="Q13" i="25"/>
  <c r="S13" i="24" s="1"/>
  <c r="R13"/>
  <c r="F257" i="23"/>
  <c r="J256"/>
  <c r="O9" i="16"/>
  <c r="N9" i="15"/>
  <c r="O18" i="16"/>
  <c r="N18" i="15"/>
  <c r="Q14" i="25"/>
  <c r="S14" i="24" s="1"/>
  <c r="R14"/>
  <c r="M13" i="15"/>
  <c r="J155" i="26"/>
  <c r="J154"/>
  <c r="I153"/>
  <c r="M15"/>
  <c r="O15" s="1"/>
  <c r="I310"/>
  <c r="M35"/>
  <c r="I48" i="25"/>
  <c r="I49" s="1"/>
  <c r="M26"/>
  <c r="O26" s="1"/>
  <c r="J49"/>
  <c r="J302"/>
  <c r="I302" s="1"/>
  <c r="F303"/>
  <c r="J303" s="1"/>
  <c r="I255"/>
  <c r="M23"/>
  <c r="O23" s="1"/>
  <c r="Q9"/>
  <c r="S9" i="24" s="1"/>
  <c r="I149" i="25"/>
  <c r="M15"/>
  <c r="O15" s="1"/>
  <c r="F257"/>
  <c r="J256"/>
  <c r="I199"/>
  <c r="I200" s="1"/>
  <c r="J200"/>
  <c r="J150"/>
  <c r="F151"/>
  <c r="J151" s="1"/>
  <c r="J231"/>
  <c r="F232"/>
  <c r="J232" s="1"/>
  <c r="M9" i="24"/>
  <c r="O9" s="1"/>
  <c r="Q9" s="1"/>
  <c r="I253"/>
  <c r="F255"/>
  <c r="J254"/>
  <c r="I303"/>
  <c r="I304" s="1"/>
  <c r="J304"/>
  <c r="I232"/>
  <c r="I233" s="1"/>
  <c r="J233"/>
  <c r="I149"/>
  <c r="M15"/>
  <c r="O15" s="1"/>
  <c r="Q15" s="1"/>
  <c r="J150"/>
  <c r="F151"/>
  <c r="J151" s="1"/>
  <c r="O14"/>
  <c r="I49" i="23"/>
  <c r="I232"/>
  <c r="I233" s="1"/>
  <c r="J233"/>
  <c r="I151"/>
  <c r="I152" s="1"/>
  <c r="J152"/>
  <c r="I199"/>
  <c r="I200" s="1"/>
  <c r="J200"/>
  <c r="F232" i="21"/>
  <c r="J232" s="1"/>
  <c r="I232" s="1"/>
  <c r="J231"/>
  <c r="I230"/>
  <c r="F199"/>
  <c r="J199" s="1"/>
  <c r="I199" s="1"/>
  <c r="J198"/>
  <c r="I198" s="1"/>
  <c r="I26" i="22"/>
  <c r="I27" s="1"/>
  <c r="J27"/>
  <c r="Q9"/>
  <c r="I199"/>
  <c r="I200" s="1"/>
  <c r="J200"/>
  <c r="J302"/>
  <c r="I302" s="1"/>
  <c r="F303"/>
  <c r="J303" s="1"/>
  <c r="J150"/>
  <c r="F151"/>
  <c r="J151" s="1"/>
  <c r="J231"/>
  <c r="F232"/>
  <c r="J232" s="1"/>
  <c r="I255"/>
  <c r="M23"/>
  <c r="O23" s="1"/>
  <c r="Q23" s="1"/>
  <c r="J47"/>
  <c r="I47" s="1"/>
  <c r="F48"/>
  <c r="J48" s="1"/>
  <c r="F257"/>
  <c r="J256"/>
  <c r="I127" i="21"/>
  <c r="I128" s="1"/>
  <c r="J128"/>
  <c r="I151"/>
  <c r="I152" s="1"/>
  <c r="J152"/>
  <c r="I258"/>
  <c r="I259" s="1"/>
  <c r="J259"/>
  <c r="M33"/>
  <c r="O33" s="1"/>
  <c r="I26"/>
  <c r="I27" s="1"/>
  <c r="J27"/>
  <c r="I254" i="20"/>
  <c r="M13"/>
  <c r="O13" s="1"/>
  <c r="Q13" s="1"/>
  <c r="I127"/>
  <c r="I128" s="1"/>
  <c r="J128"/>
  <c r="J255"/>
  <c r="F256"/>
  <c r="F231"/>
  <c r="J230"/>
  <c r="I230" s="1"/>
  <c r="J301"/>
  <c r="F302"/>
  <c r="J149"/>
  <c r="I149" s="1"/>
  <c r="F150"/>
  <c r="I24"/>
  <c r="F198"/>
  <c r="J197"/>
  <c r="O9"/>
  <c r="J25"/>
  <c r="F26"/>
  <c r="J26" s="1"/>
  <c r="M14"/>
  <c r="O14" s="1"/>
  <c r="Q14" s="1"/>
  <c r="I303" i="19"/>
  <c r="I304" s="1"/>
  <c r="J304"/>
  <c r="I256"/>
  <c r="M32"/>
  <c r="O32" s="1"/>
  <c r="I147"/>
  <c r="M18"/>
  <c r="O18" s="1"/>
  <c r="I48"/>
  <c r="I49" s="1"/>
  <c r="M26"/>
  <c r="O26" s="1"/>
  <c r="J49"/>
  <c r="J257"/>
  <c r="I257" s="1"/>
  <c r="F258"/>
  <c r="J258" s="1"/>
  <c r="F149"/>
  <c r="J148"/>
  <c r="I26"/>
  <c r="I27" s="1"/>
  <c r="J27"/>
  <c r="J198"/>
  <c r="I198" s="1"/>
  <c r="F199"/>
  <c r="J199" s="1"/>
  <c r="J231"/>
  <c r="F232"/>
  <c r="J232" s="1"/>
  <c r="I177" i="18"/>
  <c r="F47"/>
  <c r="J46"/>
  <c r="J300"/>
  <c r="I300" s="1"/>
  <c r="F301"/>
  <c r="O9"/>
  <c r="I23"/>
  <c r="J255"/>
  <c r="F256"/>
  <c r="J148"/>
  <c r="I148" s="1"/>
  <c r="F149"/>
  <c r="F198"/>
  <c r="J197"/>
  <c r="I254"/>
  <c r="M13"/>
  <c r="O13" s="1"/>
  <c r="Q13" s="1"/>
  <c r="F127"/>
  <c r="J127" s="1"/>
  <c r="J126"/>
  <c r="J24"/>
  <c r="F25"/>
  <c r="J229"/>
  <c r="I229" s="1"/>
  <c r="F230"/>
  <c r="M18"/>
  <c r="O18" s="1"/>
  <c r="Q18" s="1"/>
  <c r="M15" i="17"/>
  <c r="O15" s="1"/>
  <c r="I303"/>
  <c r="I304" s="1"/>
  <c r="J304"/>
  <c r="I151"/>
  <c r="I152" s="1"/>
  <c r="J152"/>
  <c r="J198"/>
  <c r="I198" s="1"/>
  <c r="F199"/>
  <c r="J199" s="1"/>
  <c r="I256"/>
  <c r="M32"/>
  <c r="O32" s="1"/>
  <c r="J257"/>
  <c r="I257" s="1"/>
  <c r="F258"/>
  <c r="J258" s="1"/>
  <c r="J231"/>
  <c r="F232"/>
  <c r="J232" s="1"/>
  <c r="F48"/>
  <c r="J48" s="1"/>
  <c r="J47"/>
  <c r="M18" i="15"/>
  <c r="O18" s="1"/>
  <c r="Q18" s="1"/>
  <c r="J301" i="16"/>
  <c r="F302"/>
  <c r="I127"/>
  <c r="I128" s="1"/>
  <c r="J128"/>
  <c r="J47"/>
  <c r="I47" s="1"/>
  <c r="F48"/>
  <c r="J48" s="1"/>
  <c r="I26"/>
  <c r="I27" s="1"/>
  <c r="J27"/>
  <c r="F231"/>
  <c r="J230"/>
  <c r="I230" s="1"/>
  <c r="I254"/>
  <c r="M13"/>
  <c r="I148"/>
  <c r="M14"/>
  <c r="F198"/>
  <c r="J197"/>
  <c r="J255"/>
  <c r="F256"/>
  <c r="J149"/>
  <c r="F150"/>
  <c r="J148" i="15"/>
  <c r="F149"/>
  <c r="J301"/>
  <c r="F302"/>
  <c r="J229"/>
  <c r="I229" s="1"/>
  <c r="F230"/>
  <c r="J47"/>
  <c r="F48"/>
  <c r="J48" s="1"/>
  <c r="M26" s="1"/>
  <c r="I26"/>
  <c r="I27" s="1"/>
  <c r="J27"/>
  <c r="F127"/>
  <c r="J127" s="1"/>
  <c r="J126"/>
  <c r="F198"/>
  <c r="J197"/>
  <c r="J255"/>
  <c r="M23" s="1"/>
  <c r="F256"/>
  <c r="I147"/>
  <c r="J128" i="22" l="1"/>
  <c r="O14" i="16"/>
  <c r="N14" i="15"/>
  <c r="Q23" i="25"/>
  <c r="S23" i="24" s="1"/>
  <c r="R23"/>
  <c r="O13" i="16"/>
  <c r="N13" i="15"/>
  <c r="O9"/>
  <c r="Q9" s="1"/>
  <c r="J257" i="23"/>
  <c r="F258"/>
  <c r="J258" s="1"/>
  <c r="O13" i="15"/>
  <c r="Q13" s="1"/>
  <c r="Q15" i="25"/>
  <c r="S15" i="24" s="1"/>
  <c r="R15"/>
  <c r="Q26" i="25"/>
  <c r="S26" i="24" s="1"/>
  <c r="R26"/>
  <c r="M32" i="23"/>
  <c r="O32" s="1"/>
  <c r="I256"/>
  <c r="J259"/>
  <c r="M15" i="20"/>
  <c r="O15" s="1"/>
  <c r="Q15" s="1"/>
  <c r="I233" i="21"/>
  <c r="I155" i="26"/>
  <c r="M19"/>
  <c r="O19" s="1"/>
  <c r="O35"/>
  <c r="F258" i="25"/>
  <c r="J258" s="1"/>
  <c r="J257"/>
  <c r="I303"/>
  <c r="I304" s="1"/>
  <c r="J304"/>
  <c r="I256"/>
  <c r="M32"/>
  <c r="O32" s="1"/>
  <c r="I232"/>
  <c r="I233" s="1"/>
  <c r="J233"/>
  <c r="I151"/>
  <c r="I152" s="1"/>
  <c r="J152"/>
  <c r="F256" i="24"/>
  <c r="J255"/>
  <c r="M13"/>
  <c r="O13" s="1"/>
  <c r="Q13" s="1"/>
  <c r="I254"/>
  <c r="I151"/>
  <c r="I152" s="1"/>
  <c r="J152"/>
  <c r="Q14"/>
  <c r="J305" i="23"/>
  <c r="J233" i="21"/>
  <c r="M19"/>
  <c r="O19" s="1"/>
  <c r="O40" s="1"/>
  <c r="I200"/>
  <c r="I305" s="1"/>
  <c r="J200"/>
  <c r="I256" i="22"/>
  <c r="M32"/>
  <c r="O32" s="1"/>
  <c r="Q32" s="1"/>
  <c r="I303"/>
  <c r="I304" s="1"/>
  <c r="J304"/>
  <c r="I48"/>
  <c r="I49" s="1"/>
  <c r="M26"/>
  <c r="O26" s="1"/>
  <c r="Q26" s="1"/>
  <c r="J49"/>
  <c r="I232"/>
  <c r="I233" s="1"/>
  <c r="J233"/>
  <c r="F258"/>
  <c r="J258" s="1"/>
  <c r="J257"/>
  <c r="I257" s="1"/>
  <c r="I151"/>
  <c r="I152" s="1"/>
  <c r="J152"/>
  <c r="Q9" i="20"/>
  <c r="I255"/>
  <c r="M23"/>
  <c r="O23" s="1"/>
  <c r="Q23" s="1"/>
  <c r="J302"/>
  <c r="I302" s="1"/>
  <c r="F303"/>
  <c r="J303" s="1"/>
  <c r="F257"/>
  <c r="J256"/>
  <c r="J198"/>
  <c r="I198" s="1"/>
  <c r="F199"/>
  <c r="J199" s="1"/>
  <c r="J231"/>
  <c r="F232"/>
  <c r="J232" s="1"/>
  <c r="I26"/>
  <c r="I27" s="1"/>
  <c r="J27"/>
  <c r="J150"/>
  <c r="F151"/>
  <c r="J151" s="1"/>
  <c r="I148" i="19"/>
  <c r="M14"/>
  <c r="O14" s="1"/>
  <c r="I199"/>
  <c r="I200" s="1"/>
  <c r="M33"/>
  <c r="J200"/>
  <c r="I258"/>
  <c r="I259" s="1"/>
  <c r="J259"/>
  <c r="I232"/>
  <c r="I233" s="1"/>
  <c r="J233"/>
  <c r="F150"/>
  <c r="J149"/>
  <c r="M14" i="18"/>
  <c r="O14" s="1"/>
  <c r="Q14" s="1"/>
  <c r="J301"/>
  <c r="F302"/>
  <c r="I127"/>
  <c r="I128" s="1"/>
  <c r="J128"/>
  <c r="I255"/>
  <c r="M23"/>
  <c r="O23" s="1"/>
  <c r="Q23" s="1"/>
  <c r="Q9"/>
  <c r="J47"/>
  <c r="I47" s="1"/>
  <c r="F48"/>
  <c r="J48" s="1"/>
  <c r="F257"/>
  <c r="J256"/>
  <c r="J25"/>
  <c r="F26"/>
  <c r="J26" s="1"/>
  <c r="J149"/>
  <c r="I149" s="1"/>
  <c r="F150"/>
  <c r="J198"/>
  <c r="I198" s="1"/>
  <c r="F199"/>
  <c r="J199" s="1"/>
  <c r="F231"/>
  <c r="J230"/>
  <c r="I230" s="1"/>
  <c r="I24"/>
  <c r="I232" i="17"/>
  <c r="I233" s="1"/>
  <c r="J233"/>
  <c r="I47"/>
  <c r="M19"/>
  <c r="O19" s="1"/>
  <c r="I199"/>
  <c r="I200" s="1"/>
  <c r="M33"/>
  <c r="J200"/>
  <c r="I48"/>
  <c r="M26"/>
  <c r="O26" s="1"/>
  <c r="J49"/>
  <c r="I258"/>
  <c r="I259" s="1"/>
  <c r="J259"/>
  <c r="M14" i="15"/>
  <c r="O14" s="1"/>
  <c r="Q14" s="1"/>
  <c r="I47"/>
  <c r="J150" i="16"/>
  <c r="F151"/>
  <c r="J151" s="1"/>
  <c r="I255"/>
  <c r="M23"/>
  <c r="J231"/>
  <c r="F232"/>
  <c r="J232" s="1"/>
  <c r="I48"/>
  <c r="I49" s="1"/>
  <c r="M26"/>
  <c r="J49"/>
  <c r="J302"/>
  <c r="I302" s="1"/>
  <c r="F303"/>
  <c r="J303" s="1"/>
  <c r="F257"/>
  <c r="J256"/>
  <c r="I149"/>
  <c r="M15"/>
  <c r="J198"/>
  <c r="I198" s="1"/>
  <c r="F199"/>
  <c r="J199" s="1"/>
  <c r="F257" i="15"/>
  <c r="J256"/>
  <c r="M32" s="1"/>
  <c r="I148"/>
  <c r="J198"/>
  <c r="I198" s="1"/>
  <c r="F199"/>
  <c r="J199" s="1"/>
  <c r="F231"/>
  <c r="J230"/>
  <c r="I230" s="1"/>
  <c r="J149"/>
  <c r="F150"/>
  <c r="I255"/>
  <c r="I127"/>
  <c r="I128" s="1"/>
  <c r="J128"/>
  <c r="I48"/>
  <c r="J49"/>
  <c r="J302"/>
  <c r="I302" s="1"/>
  <c r="F303"/>
  <c r="J303" s="1"/>
  <c r="O26" i="16" l="1"/>
  <c r="N26" i="15"/>
  <c r="O26" s="1"/>
  <c r="Q26" s="1"/>
  <c r="Q32" i="25"/>
  <c r="S32" i="24" s="1"/>
  <c r="R32"/>
  <c r="M15" i="15"/>
  <c r="M15" i="18"/>
  <c r="O15" s="1"/>
  <c r="Q15" s="1"/>
  <c r="O23" i="16"/>
  <c r="N23" i="15"/>
  <c r="O23" s="1"/>
  <c r="Q23" s="1"/>
  <c r="I257" i="23"/>
  <c r="M19"/>
  <c r="O15" i="16"/>
  <c r="N15" i="15"/>
  <c r="I258" i="23"/>
  <c r="I259" s="1"/>
  <c r="I305" s="1"/>
  <c r="M33"/>
  <c r="O33" s="1"/>
  <c r="J305" i="17"/>
  <c r="I257" i="25"/>
  <c r="M19"/>
  <c r="I258"/>
  <c r="J259"/>
  <c r="J305" s="1"/>
  <c r="M33"/>
  <c r="O33" s="1"/>
  <c r="J256" i="24"/>
  <c r="F257"/>
  <c r="M23"/>
  <c r="O23" s="1"/>
  <c r="Q23" s="1"/>
  <c r="I255"/>
  <c r="J305" i="21"/>
  <c r="M40"/>
  <c r="J305" i="22"/>
  <c r="I258"/>
  <c r="I259" s="1"/>
  <c r="I305" s="1"/>
  <c r="J259"/>
  <c r="M33"/>
  <c r="O33" s="1"/>
  <c r="Q33" s="1"/>
  <c r="M19"/>
  <c r="I151" i="20"/>
  <c r="I152" s="1"/>
  <c r="J152"/>
  <c r="I199"/>
  <c r="I200" s="1"/>
  <c r="J200"/>
  <c r="I303"/>
  <c r="I304" s="1"/>
  <c r="J304"/>
  <c r="F258"/>
  <c r="J258" s="1"/>
  <c r="M33" s="1"/>
  <c r="O33" s="1"/>
  <c r="Q33" s="1"/>
  <c r="J257"/>
  <c r="I257" s="1"/>
  <c r="I232"/>
  <c r="I233" s="1"/>
  <c r="J233"/>
  <c r="I256"/>
  <c r="M32"/>
  <c r="O32" s="1"/>
  <c r="Q32" s="1"/>
  <c r="O33" i="19"/>
  <c r="F151"/>
  <c r="J151" s="1"/>
  <c r="J150"/>
  <c r="I149"/>
  <c r="M15"/>
  <c r="O15" s="1"/>
  <c r="I26" i="18"/>
  <c r="I27" s="1"/>
  <c r="J27"/>
  <c r="I48"/>
  <c r="I49" s="1"/>
  <c r="M26"/>
  <c r="O26" s="1"/>
  <c r="Q26" s="1"/>
  <c r="J49"/>
  <c r="J302"/>
  <c r="I302" s="1"/>
  <c r="F303"/>
  <c r="J303" s="1"/>
  <c r="F258"/>
  <c r="J258" s="1"/>
  <c r="J257"/>
  <c r="I257" s="1"/>
  <c r="I199"/>
  <c r="I200" s="1"/>
  <c r="M33"/>
  <c r="J200"/>
  <c r="J231"/>
  <c r="F232"/>
  <c r="J232" s="1"/>
  <c r="J150"/>
  <c r="F151"/>
  <c r="J151" s="1"/>
  <c r="I256"/>
  <c r="M32"/>
  <c r="O32" s="1"/>
  <c r="Q32" s="1"/>
  <c r="O33" i="17"/>
  <c r="O40" s="1"/>
  <c r="M40"/>
  <c r="I49"/>
  <c r="I305" s="1"/>
  <c r="I49" i="15"/>
  <c r="I303" i="16"/>
  <c r="I304" s="1"/>
  <c r="J304"/>
  <c r="F258"/>
  <c r="J258" s="1"/>
  <c r="J257"/>
  <c r="I257" s="1"/>
  <c r="I199"/>
  <c r="I200" s="1"/>
  <c r="J200"/>
  <c r="I256"/>
  <c r="M32"/>
  <c r="I151"/>
  <c r="I152" s="1"/>
  <c r="J152"/>
  <c r="M19"/>
  <c r="I232"/>
  <c r="I233" s="1"/>
  <c r="J233"/>
  <c r="I149" i="15"/>
  <c r="F258"/>
  <c r="J258" s="1"/>
  <c r="M33" s="1"/>
  <c r="J257"/>
  <c r="I257" s="1"/>
  <c r="J150"/>
  <c r="F151"/>
  <c r="J151" s="1"/>
  <c r="I199"/>
  <c r="I200" s="1"/>
  <c r="J200"/>
  <c r="I256"/>
  <c r="J231"/>
  <c r="F232"/>
  <c r="J232" s="1"/>
  <c r="I303"/>
  <c r="I304" s="1"/>
  <c r="J304"/>
  <c r="Q33" i="25" l="1"/>
  <c r="S33" i="24" s="1"/>
  <c r="R33"/>
  <c r="O15" i="15"/>
  <c r="Q15" s="1"/>
  <c r="O19" i="16"/>
  <c r="N19" i="15"/>
  <c r="O19" i="23"/>
  <c r="O40" s="1"/>
  <c r="M40"/>
  <c r="O32" i="16"/>
  <c r="N32" i="15"/>
  <c r="O32" s="1"/>
  <c r="Q32" s="1"/>
  <c r="I259" i="25"/>
  <c r="I305" s="1"/>
  <c r="O19"/>
  <c r="R19" i="24" s="1"/>
  <c r="M40" i="25"/>
  <c r="M32" i="24"/>
  <c r="O32" s="1"/>
  <c r="Q32" s="1"/>
  <c r="I256"/>
  <c r="J259"/>
  <c r="J305" s="1"/>
  <c r="J257"/>
  <c r="F258"/>
  <c r="J258" s="1"/>
  <c r="O19" i="22"/>
  <c r="M40"/>
  <c r="M19" i="20"/>
  <c r="M40" s="1"/>
  <c r="I258"/>
  <c r="I259" s="1"/>
  <c r="I305" s="1"/>
  <c r="J259"/>
  <c r="J305" s="1"/>
  <c r="I151" i="19"/>
  <c r="I152" s="1"/>
  <c r="I305" s="1"/>
  <c r="J152"/>
  <c r="J305" s="1"/>
  <c r="M19"/>
  <c r="O19" s="1"/>
  <c r="O40" s="1"/>
  <c r="M19" i="18"/>
  <c r="O19" s="1"/>
  <c r="Q19" s="1"/>
  <c r="I258"/>
  <c r="I259" s="1"/>
  <c r="J259"/>
  <c r="O33"/>
  <c r="Q33" s="1"/>
  <c r="I151"/>
  <c r="I152" s="1"/>
  <c r="J152"/>
  <c r="I232"/>
  <c r="I233" s="1"/>
  <c r="J233"/>
  <c r="I303"/>
  <c r="I304" s="1"/>
  <c r="J304"/>
  <c r="M19" i="15"/>
  <c r="I258" i="16"/>
  <c r="I259" s="1"/>
  <c r="I305" s="1"/>
  <c r="J259"/>
  <c r="J305" s="1"/>
  <c r="M33"/>
  <c r="I258" i="15"/>
  <c r="I259" s="1"/>
  <c r="J259"/>
  <c r="I232"/>
  <c r="I233" s="1"/>
  <c r="J233"/>
  <c r="I151"/>
  <c r="I152" s="1"/>
  <c r="J152"/>
  <c r="O19" l="1"/>
  <c r="Q19" s="1"/>
  <c r="O33" i="16"/>
  <c r="O40" s="1"/>
  <c r="N33" i="15"/>
  <c r="M40" i="16"/>
  <c r="Q19" i="25"/>
  <c r="O40"/>
  <c r="M33" i="24"/>
  <c r="O33" s="1"/>
  <c r="Q33" s="1"/>
  <c r="I258"/>
  <c r="I259" s="1"/>
  <c r="I305" s="1"/>
  <c r="I257"/>
  <c r="M19"/>
  <c r="Q19" i="22"/>
  <c r="Q40" s="1"/>
  <c r="O40"/>
  <c r="O19" i="20"/>
  <c r="O40" s="1"/>
  <c r="M40" i="19"/>
  <c r="I305" i="18"/>
  <c r="M40"/>
  <c r="J305"/>
  <c r="O40"/>
  <c r="Q40"/>
  <c r="J305" i="15"/>
  <c r="M40"/>
  <c r="I305"/>
  <c r="Q40" i="25" l="1"/>
  <c r="S19" i="24"/>
  <c r="N40" i="15"/>
  <c r="O33"/>
  <c r="M40" i="24"/>
  <c r="O19"/>
  <c r="Q19" i="20"/>
  <c r="Q40" s="1"/>
  <c r="F282" i="12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263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34"/>
  <c r="F211"/>
  <c r="F178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159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29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07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74"/>
  <c r="F55"/>
  <c r="F28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6"/>
  <c r="F75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56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236"/>
  <c r="F212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7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35"/>
  <c r="B236" s="1"/>
  <c r="B237" s="1"/>
  <c r="B238" s="1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160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30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08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76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75"/>
  <c r="B56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Q33" i="15" l="1"/>
  <c r="Q40" s="1"/>
  <c r="O40"/>
  <c r="O40" i="24"/>
  <c r="Q19"/>
  <c r="Q40" s="1"/>
  <c r="F238" i="12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B239"/>
  <c r="B240" s="1"/>
  <c r="H6"/>
  <c r="H9"/>
  <c r="B241" l="1"/>
  <c r="B242" s="1"/>
  <c r="J241"/>
  <c r="I241" s="1"/>
  <c r="H7"/>
  <c r="H8"/>
  <c r="H10"/>
  <c r="H11"/>
  <c r="H12"/>
  <c r="H13"/>
  <c r="H14"/>
  <c r="H15"/>
  <c r="H19"/>
  <c r="H20"/>
  <c r="H21"/>
  <c r="H22"/>
  <c r="H23"/>
  <c r="H24"/>
  <c r="H303"/>
  <c r="J303"/>
  <c r="H302"/>
  <c r="J302"/>
  <c r="J301"/>
  <c r="H300"/>
  <c r="J300"/>
  <c r="I300" s="1"/>
  <c r="H299"/>
  <c r="J299"/>
  <c r="I299" s="1"/>
  <c r="H298"/>
  <c r="J298"/>
  <c r="H297"/>
  <c r="J297"/>
  <c r="H296"/>
  <c r="J296"/>
  <c r="I296" s="1"/>
  <c r="H295"/>
  <c r="J295"/>
  <c r="I295" s="1"/>
  <c r="H294"/>
  <c r="J294"/>
  <c r="I294" s="1"/>
  <c r="J292"/>
  <c r="H291"/>
  <c r="J291"/>
  <c r="H290"/>
  <c r="J290"/>
  <c r="I290" s="1"/>
  <c r="H289"/>
  <c r="J289"/>
  <c r="I289" s="1"/>
  <c r="H288"/>
  <c r="J288"/>
  <c r="I288" s="1"/>
  <c r="H287"/>
  <c r="J287"/>
  <c r="I287" s="1"/>
  <c r="H286"/>
  <c r="J286"/>
  <c r="H285"/>
  <c r="J285"/>
  <c r="I285" s="1"/>
  <c r="H284"/>
  <c r="J284"/>
  <c r="I284" s="1"/>
  <c r="H283"/>
  <c r="J283"/>
  <c r="I283" s="1"/>
  <c r="H282"/>
  <c r="J282"/>
  <c r="H280"/>
  <c r="J280"/>
  <c r="J279"/>
  <c r="H278"/>
  <c r="J278"/>
  <c r="I278" s="1"/>
  <c r="H277"/>
  <c r="J277"/>
  <c r="I277" s="1"/>
  <c r="H276"/>
  <c r="J276"/>
  <c r="H275"/>
  <c r="J275"/>
  <c r="I275" s="1"/>
  <c r="H274"/>
  <c r="J274"/>
  <c r="I274" s="1"/>
  <c r="J273"/>
  <c r="H272"/>
  <c r="J272"/>
  <c r="I272" s="1"/>
  <c r="H271"/>
  <c r="J271"/>
  <c r="I271" s="1"/>
  <c r="H270"/>
  <c r="J270"/>
  <c r="H268"/>
  <c r="J268"/>
  <c r="I268" s="1"/>
  <c r="H267"/>
  <c r="J267"/>
  <c r="I267" s="1"/>
  <c r="H266"/>
  <c r="J266"/>
  <c r="I266" s="1"/>
  <c r="H265"/>
  <c r="J265"/>
  <c r="I265" s="1"/>
  <c r="H264"/>
  <c r="J264"/>
  <c r="H263"/>
  <c r="J263"/>
  <c r="H258"/>
  <c r="H257"/>
  <c r="H256"/>
  <c r="H255"/>
  <c r="H254"/>
  <c r="H253"/>
  <c r="H252"/>
  <c r="H251"/>
  <c r="H250"/>
  <c r="H249"/>
  <c r="H246"/>
  <c r="H245"/>
  <c r="H244"/>
  <c r="H243"/>
  <c r="H242"/>
  <c r="H241"/>
  <c r="H240"/>
  <c r="J240"/>
  <c r="I240" s="1"/>
  <c r="H239"/>
  <c r="J239"/>
  <c r="I239" s="1"/>
  <c r="H238"/>
  <c r="J238"/>
  <c r="I238" s="1"/>
  <c r="H237"/>
  <c r="H236"/>
  <c r="H235"/>
  <c r="H234"/>
  <c r="H232"/>
  <c r="J232"/>
  <c r="J231"/>
  <c r="H230"/>
  <c r="J230"/>
  <c r="I230" s="1"/>
  <c r="H229"/>
  <c r="J229"/>
  <c r="I229" s="1"/>
  <c r="H228"/>
  <c r="J228"/>
  <c r="H227"/>
  <c r="J227"/>
  <c r="I227" s="1"/>
  <c r="H226"/>
  <c r="J226"/>
  <c r="H225"/>
  <c r="J225"/>
  <c r="I225" s="1"/>
  <c r="H224"/>
  <c r="J224"/>
  <c r="H223"/>
  <c r="J223"/>
  <c r="J222"/>
  <c r="H221"/>
  <c r="J221"/>
  <c r="I221" s="1"/>
  <c r="H220"/>
  <c r="J220"/>
  <c r="H219"/>
  <c r="J219"/>
  <c r="I219" s="1"/>
  <c r="H218"/>
  <c r="J218"/>
  <c r="I218" s="1"/>
  <c r="H217"/>
  <c r="J217"/>
  <c r="H216"/>
  <c r="J216"/>
  <c r="I216" s="1"/>
  <c r="H214"/>
  <c r="J214"/>
  <c r="I214" s="1"/>
  <c r="H213"/>
  <c r="J213"/>
  <c r="H212"/>
  <c r="J212"/>
  <c r="H211"/>
  <c r="J211"/>
  <c r="H199"/>
  <c r="J199"/>
  <c r="H198"/>
  <c r="J198"/>
  <c r="I198" s="1"/>
  <c r="J197"/>
  <c r="H196"/>
  <c r="J196"/>
  <c r="I196" s="1"/>
  <c r="H195"/>
  <c r="J195"/>
  <c r="I195" s="1"/>
  <c r="H194"/>
  <c r="J194"/>
  <c r="H193"/>
  <c r="J193"/>
  <c r="I193" s="1"/>
  <c r="H192"/>
  <c r="J192"/>
  <c r="I192" s="1"/>
  <c r="H191"/>
  <c r="J191"/>
  <c r="I191" s="1"/>
  <c r="H190"/>
  <c r="J190"/>
  <c r="I190" s="1"/>
  <c r="J188"/>
  <c r="H187"/>
  <c r="J187"/>
  <c r="H186"/>
  <c r="J186"/>
  <c r="I186" s="1"/>
  <c r="H185"/>
  <c r="J185"/>
  <c r="I185" s="1"/>
  <c r="H184"/>
  <c r="J184"/>
  <c r="H183"/>
  <c r="J183"/>
  <c r="I183" s="1"/>
  <c r="H182"/>
  <c r="J182"/>
  <c r="H181"/>
  <c r="J181"/>
  <c r="I181" s="1"/>
  <c r="H180"/>
  <c r="J180"/>
  <c r="I180" s="1"/>
  <c r="H179"/>
  <c r="J179"/>
  <c r="I179" s="1"/>
  <c r="H178"/>
  <c r="J178"/>
  <c r="H176"/>
  <c r="J176"/>
  <c r="I176" s="1"/>
  <c r="H175"/>
  <c r="J175"/>
  <c r="H174"/>
  <c r="J174"/>
  <c r="I174" s="1"/>
  <c r="H173"/>
  <c r="J173"/>
  <c r="H172"/>
  <c r="J172"/>
  <c r="I172" s="1"/>
  <c r="J170"/>
  <c r="H169"/>
  <c r="J169"/>
  <c r="H168"/>
  <c r="J168"/>
  <c r="I168" s="1"/>
  <c r="H167"/>
  <c r="J167"/>
  <c r="I167" s="1"/>
  <c r="H166"/>
  <c r="J166"/>
  <c r="I166" s="1"/>
  <c r="H165"/>
  <c r="J165"/>
  <c r="I165" s="1"/>
  <c r="H164"/>
  <c r="J164"/>
  <c r="I164" s="1"/>
  <c r="H163"/>
  <c r="J163"/>
  <c r="I163" s="1"/>
  <c r="H162"/>
  <c r="J162"/>
  <c r="H161"/>
  <c r="J161"/>
  <c r="I161" s="1"/>
  <c r="H160"/>
  <c r="J160"/>
  <c r="H159"/>
  <c r="J159"/>
  <c r="H151"/>
  <c r="J151"/>
  <c r="J150"/>
  <c r="H149"/>
  <c r="J149"/>
  <c r="I149" s="1"/>
  <c r="H148"/>
  <c r="J148"/>
  <c r="I148" s="1"/>
  <c r="H147"/>
  <c r="J147"/>
  <c r="H146"/>
  <c r="J146"/>
  <c r="H145"/>
  <c r="J145"/>
  <c r="I145" s="1"/>
  <c r="H144"/>
  <c r="J144"/>
  <c r="I144" s="1"/>
  <c r="H143"/>
  <c r="J143"/>
  <c r="M39" s="1"/>
  <c r="O39" s="1"/>
  <c r="H142"/>
  <c r="J142"/>
  <c r="I142" s="1"/>
  <c r="H141"/>
  <c r="J141"/>
  <c r="I141" s="1"/>
  <c r="H140"/>
  <c r="J140"/>
  <c r="I140" s="1"/>
  <c r="J138"/>
  <c r="H137"/>
  <c r="J137"/>
  <c r="H136"/>
  <c r="J136"/>
  <c r="I136" s="1"/>
  <c r="H135"/>
  <c r="J135"/>
  <c r="I135" s="1"/>
  <c r="H134"/>
  <c r="J134"/>
  <c r="H133"/>
  <c r="J133"/>
  <c r="I133" s="1"/>
  <c r="H132"/>
  <c r="J132"/>
  <c r="I132" s="1"/>
  <c r="H131"/>
  <c r="J131"/>
  <c r="H130"/>
  <c r="J130"/>
  <c r="H129"/>
  <c r="J129"/>
  <c r="I129" s="1"/>
  <c r="H127"/>
  <c r="J127"/>
  <c r="I127" s="1"/>
  <c r="J126"/>
  <c r="H125"/>
  <c r="J125"/>
  <c r="I125" s="1"/>
  <c r="H124"/>
  <c r="J124"/>
  <c r="I124" s="1"/>
  <c r="H123"/>
  <c r="J123"/>
  <c r="M34" s="1"/>
  <c r="O34" s="1"/>
  <c r="H122"/>
  <c r="J122"/>
  <c r="I122" s="1"/>
  <c r="H121"/>
  <c r="J121"/>
  <c r="I121" s="1"/>
  <c r="H120"/>
  <c r="J120"/>
  <c r="I120" s="1"/>
  <c r="H119"/>
  <c r="J119"/>
  <c r="I119" s="1"/>
  <c r="H118"/>
  <c r="J118"/>
  <c r="J117"/>
  <c r="H116"/>
  <c r="J116"/>
  <c r="I116" s="1"/>
  <c r="H115"/>
  <c r="J115"/>
  <c r="I115" s="1"/>
  <c r="H114"/>
  <c r="J114"/>
  <c r="I114" s="1"/>
  <c r="H113"/>
  <c r="J113"/>
  <c r="I113" s="1"/>
  <c r="H112"/>
  <c r="J112"/>
  <c r="H111"/>
  <c r="J111"/>
  <c r="I111" s="1"/>
  <c r="H109"/>
  <c r="J109"/>
  <c r="I109" s="1"/>
  <c r="H108"/>
  <c r="J108"/>
  <c r="I108" s="1"/>
  <c r="H107"/>
  <c r="J107"/>
  <c r="I107" s="1"/>
  <c r="H89"/>
  <c r="J89"/>
  <c r="H88"/>
  <c r="J88"/>
  <c r="H87"/>
  <c r="J87"/>
  <c r="I87" s="1"/>
  <c r="H86"/>
  <c r="J86"/>
  <c r="H85"/>
  <c r="J85"/>
  <c r="I85" s="1"/>
  <c r="J83"/>
  <c r="H82"/>
  <c r="J82"/>
  <c r="I82" s="1"/>
  <c r="H81"/>
  <c r="J81"/>
  <c r="I81" s="1"/>
  <c r="H80"/>
  <c r="J80"/>
  <c r="I80" s="1"/>
  <c r="H79"/>
  <c r="J79"/>
  <c r="H78"/>
  <c r="J78"/>
  <c r="I78" s="1"/>
  <c r="H77"/>
  <c r="J77"/>
  <c r="I77" s="1"/>
  <c r="H76"/>
  <c r="J76"/>
  <c r="H75"/>
  <c r="J75"/>
  <c r="H74"/>
  <c r="J74"/>
  <c r="H72"/>
  <c r="J72"/>
  <c r="I72" s="1"/>
  <c r="J71"/>
  <c r="H70"/>
  <c r="J70"/>
  <c r="I70" s="1"/>
  <c r="H69"/>
  <c r="J69"/>
  <c r="I69" s="1"/>
  <c r="H68"/>
  <c r="J68"/>
  <c r="H67"/>
  <c r="J67"/>
  <c r="I67" s="1"/>
  <c r="H66"/>
  <c r="J66"/>
  <c r="I66" s="1"/>
  <c r="J65"/>
  <c r="H64"/>
  <c r="J64"/>
  <c r="H63"/>
  <c r="J63"/>
  <c r="I63" s="1"/>
  <c r="H62"/>
  <c r="J62"/>
  <c r="H60"/>
  <c r="J60"/>
  <c r="I60" s="1"/>
  <c r="H59"/>
  <c r="J59"/>
  <c r="I59" s="1"/>
  <c r="H58"/>
  <c r="J58"/>
  <c r="H57"/>
  <c r="J57"/>
  <c r="I57" s="1"/>
  <c r="H56"/>
  <c r="J56"/>
  <c r="H55"/>
  <c r="J55"/>
  <c r="H48"/>
  <c r="J48"/>
  <c r="M26" s="1"/>
  <c r="H47"/>
  <c r="J47"/>
  <c r="J46"/>
  <c r="H45"/>
  <c r="J45"/>
  <c r="I45" s="1"/>
  <c r="H44"/>
  <c r="J44"/>
  <c r="I44" s="1"/>
  <c r="H43"/>
  <c r="J43"/>
  <c r="I43" s="1"/>
  <c r="H42"/>
  <c r="J42"/>
  <c r="I42" s="1"/>
  <c r="H41"/>
  <c r="J41"/>
  <c r="H40"/>
  <c r="J40"/>
  <c r="H39"/>
  <c r="J39"/>
  <c r="H38"/>
  <c r="J38"/>
  <c r="H37"/>
  <c r="J37"/>
  <c r="I37" s="1"/>
  <c r="J35"/>
  <c r="H34"/>
  <c r="J34"/>
  <c r="H33"/>
  <c r="J33"/>
  <c r="I33" s="1"/>
  <c r="H32"/>
  <c r="J32"/>
  <c r="I32" s="1"/>
  <c r="H31"/>
  <c r="J31"/>
  <c r="H30"/>
  <c r="J30"/>
  <c r="I30" s="1"/>
  <c r="H29"/>
  <c r="J29"/>
  <c r="H28"/>
  <c r="H36" s="1"/>
  <c r="J28"/>
  <c r="H26"/>
  <c r="J26"/>
  <c r="I26" s="1"/>
  <c r="J25"/>
  <c r="J24"/>
  <c r="I24" s="1"/>
  <c r="J23"/>
  <c r="I23" s="1"/>
  <c r="J22"/>
  <c r="I22" s="1"/>
  <c r="J21"/>
  <c r="I21" s="1"/>
  <c r="J20"/>
  <c r="I20" s="1"/>
  <c r="J19"/>
  <c r="H18"/>
  <c r="J18"/>
  <c r="I18" s="1"/>
  <c r="J16"/>
  <c r="J14"/>
  <c r="J13"/>
  <c r="J12"/>
  <c r="J10"/>
  <c r="J9"/>
  <c r="J8"/>
  <c r="I8" s="1"/>
  <c r="J7"/>
  <c r="I7" s="1"/>
  <c r="H17"/>
  <c r="J6"/>
  <c r="I6" s="1"/>
  <c r="M20" l="1"/>
  <c r="O20" s="1"/>
  <c r="J234"/>
  <c r="I234" s="1"/>
  <c r="F235"/>
  <c r="B243"/>
  <c r="B244" s="1"/>
  <c r="J236"/>
  <c r="M35" s="1"/>
  <c r="O35" s="1"/>
  <c r="F237"/>
  <c r="J237" s="1"/>
  <c r="I237" s="1"/>
  <c r="I12"/>
  <c r="I14"/>
  <c r="I9"/>
  <c r="I13"/>
  <c r="H61"/>
  <c r="E61" s="1"/>
  <c r="J61" s="1"/>
  <c r="J73" s="1"/>
  <c r="O26"/>
  <c r="I10"/>
  <c r="M10"/>
  <c r="O10" s="1"/>
  <c r="I19"/>
  <c r="H84"/>
  <c r="E84" s="1"/>
  <c r="J84" s="1"/>
  <c r="H171"/>
  <c r="H269"/>
  <c r="E269" s="1"/>
  <c r="J269" s="1"/>
  <c r="I269" s="1"/>
  <c r="J11"/>
  <c r="J15"/>
  <c r="H189"/>
  <c r="M28"/>
  <c r="O28" s="1"/>
  <c r="M37"/>
  <c r="O37" s="1"/>
  <c r="M36"/>
  <c r="O36" s="1"/>
  <c r="H293"/>
  <c r="H304" s="1"/>
  <c r="M27"/>
  <c r="O27" s="1"/>
  <c r="M38"/>
  <c r="O38" s="1"/>
  <c r="M29"/>
  <c r="O29" s="1"/>
  <c r="I130"/>
  <c r="M7"/>
  <c r="O7" s="1"/>
  <c r="H110"/>
  <c r="E110" s="1"/>
  <c r="J110" s="1"/>
  <c r="J128" s="1"/>
  <c r="I79"/>
  <c r="I175"/>
  <c r="M18"/>
  <c r="O18" s="1"/>
  <c r="I28"/>
  <c r="I40"/>
  <c r="I48"/>
  <c r="I56"/>
  <c r="I75"/>
  <c r="I86"/>
  <c r="I89"/>
  <c r="I123"/>
  <c r="I169"/>
  <c r="I178"/>
  <c r="I182"/>
  <c r="I187"/>
  <c r="I226"/>
  <c r="I263"/>
  <c r="I276"/>
  <c r="I298"/>
  <c r="I112"/>
  <c r="I194"/>
  <c r="I213"/>
  <c r="I220"/>
  <c r="I303"/>
  <c r="I38"/>
  <c r="I47"/>
  <c r="I68"/>
  <c r="I118"/>
  <c r="I131"/>
  <c r="I224"/>
  <c r="I270"/>
  <c r="I282"/>
  <c r="I286"/>
  <c r="I291"/>
  <c r="I147"/>
  <c r="I232"/>
  <c r="I29"/>
  <c r="I34"/>
  <c r="M25"/>
  <c r="O25" s="1"/>
  <c r="I41"/>
  <c r="I55"/>
  <c r="I62"/>
  <c r="I74"/>
  <c r="I137"/>
  <c r="I143"/>
  <c r="I162"/>
  <c r="I199"/>
  <c r="I264"/>
  <c r="M6"/>
  <c r="I31"/>
  <c r="I39"/>
  <c r="I58"/>
  <c r="I64"/>
  <c r="I76"/>
  <c r="I88"/>
  <c r="I134"/>
  <c r="H139"/>
  <c r="E139" s="1"/>
  <c r="J139" s="1"/>
  <c r="I146"/>
  <c r="I151"/>
  <c r="I159"/>
  <c r="I160"/>
  <c r="I173"/>
  <c r="I184"/>
  <c r="E189"/>
  <c r="J189" s="1"/>
  <c r="I211"/>
  <c r="I212"/>
  <c r="I217"/>
  <c r="I223"/>
  <c r="I228"/>
  <c r="H248"/>
  <c r="E248" s="1"/>
  <c r="I280"/>
  <c r="I297"/>
  <c r="I302"/>
  <c r="E17"/>
  <c r="J17" s="1"/>
  <c r="M17"/>
  <c r="O17" s="1"/>
  <c r="M22"/>
  <c r="O22" s="1"/>
  <c r="E36"/>
  <c r="J36" s="1"/>
  <c r="E171"/>
  <c r="J171" s="1"/>
  <c r="H215"/>
  <c r="E215" s="1"/>
  <c r="J215" s="1"/>
  <c r="O6" l="1"/>
  <c r="M8"/>
  <c r="O8" s="1"/>
  <c r="I236"/>
  <c r="B245"/>
  <c r="B246" s="1"/>
  <c r="J243"/>
  <c r="J242"/>
  <c r="I242" s="1"/>
  <c r="I15"/>
  <c r="E293"/>
  <c r="J293" s="1"/>
  <c r="M31" s="1"/>
  <c r="O31" s="1"/>
  <c r="I11"/>
  <c r="I61"/>
  <c r="H73"/>
  <c r="J281"/>
  <c r="H281"/>
  <c r="H128"/>
  <c r="I110"/>
  <c r="I128" s="1"/>
  <c r="H177"/>
  <c r="H90"/>
  <c r="I17"/>
  <c r="J27"/>
  <c r="I139"/>
  <c r="I152" s="1"/>
  <c r="J152"/>
  <c r="I36"/>
  <c r="I49" s="1"/>
  <c r="J49"/>
  <c r="I189"/>
  <c r="I200" s="1"/>
  <c r="J200"/>
  <c r="I215"/>
  <c r="I233" s="1"/>
  <c r="J233"/>
  <c r="I171"/>
  <c r="I177" s="1"/>
  <c r="I84"/>
  <c r="H200"/>
  <c r="I281"/>
  <c r="H152"/>
  <c r="J90"/>
  <c r="H49"/>
  <c r="H233"/>
  <c r="H259"/>
  <c r="J177"/>
  <c r="H27"/>
  <c r="J304" l="1"/>
  <c r="I293"/>
  <c r="I304" s="1"/>
  <c r="M11"/>
  <c r="O11" s="1"/>
  <c r="B247"/>
  <c r="B248" s="1"/>
  <c r="I243"/>
  <c r="M12"/>
  <c r="O12" s="1"/>
  <c r="J245"/>
  <c r="J244"/>
  <c r="I27"/>
  <c r="I90"/>
  <c r="I73"/>
  <c r="I245" l="1"/>
  <c r="M14"/>
  <c r="O14" s="1"/>
  <c r="J247"/>
  <c r="J246"/>
  <c r="I244"/>
  <c r="B249"/>
  <c r="B250" s="1"/>
  <c r="J235"/>
  <c r="B251" l="1"/>
  <c r="J250"/>
  <c r="J249"/>
  <c r="I249" s="1"/>
  <c r="J248"/>
  <c r="I246"/>
  <c r="M15"/>
  <c r="O15" s="1"/>
  <c r="I235"/>
  <c r="M30"/>
  <c r="O30" s="1"/>
  <c r="I248" l="1"/>
  <c r="M16"/>
  <c r="O16" s="1"/>
  <c r="B252"/>
  <c r="J251"/>
  <c r="I250"/>
  <c r="B253" l="1"/>
  <c r="J252"/>
  <c r="M24"/>
  <c r="O24" s="1"/>
  <c r="I251"/>
  <c r="I252" l="1"/>
  <c r="M21"/>
  <c r="O21" s="1"/>
  <c r="B254"/>
  <c r="J253"/>
  <c r="B255" l="1"/>
  <c r="J254"/>
  <c r="I253"/>
  <c r="M9"/>
  <c r="O9" l="1"/>
  <c r="I254"/>
  <c r="M13"/>
  <c r="O13" s="1"/>
  <c r="B256"/>
  <c r="J255"/>
  <c r="I255" l="1"/>
  <c r="M23"/>
  <c r="O23" s="1"/>
  <c r="B257"/>
  <c r="J256"/>
  <c r="B258" l="1"/>
  <c r="J258" s="1"/>
  <c r="J257"/>
  <c r="M32"/>
  <c r="O32" s="1"/>
  <c r="I256"/>
  <c r="M19" l="1"/>
  <c r="I257"/>
  <c r="M33"/>
  <c r="O33" s="1"/>
  <c r="I258"/>
  <c r="J259"/>
  <c r="J305" s="1"/>
  <c r="O19" l="1"/>
  <c r="O40" s="1"/>
  <c r="M40"/>
  <c r="I259"/>
  <c r="I305" s="1"/>
  <c r="J63" i="26"/>
  <c r="I63" s="1"/>
  <c r="I75" s="1"/>
  <c r="J274"/>
  <c r="I274" s="1"/>
  <c r="I286" s="1"/>
  <c r="J38"/>
  <c r="J51" s="1"/>
  <c r="J264"/>
  <c r="J195"/>
  <c r="I195" s="1"/>
  <c r="I206" s="1"/>
  <c r="J300"/>
  <c r="J311" s="1"/>
  <c r="J143"/>
  <c r="I143" s="1"/>
  <c r="I156" s="1"/>
  <c r="J217"/>
  <c r="I217" s="1"/>
  <c r="I235" s="1"/>
  <c r="J173"/>
  <c r="J179" s="1"/>
  <c r="J89"/>
  <c r="I89" s="1"/>
  <c r="I95" s="1"/>
  <c r="J111"/>
  <c r="J129" s="1"/>
  <c r="J17"/>
  <c r="J27" s="1"/>
  <c r="I173" l="1"/>
  <c r="I179" s="1"/>
  <c r="I300"/>
  <c r="I311" s="1"/>
  <c r="J156"/>
  <c r="J75"/>
  <c r="M16"/>
  <c r="I264"/>
  <c r="I111"/>
  <c r="I129" s="1"/>
  <c r="J286"/>
  <c r="M33"/>
  <c r="J235"/>
  <c r="J95"/>
  <c r="I17"/>
  <c r="I27" s="1"/>
  <c r="J206"/>
  <c r="I38"/>
  <c r="I51" s="1"/>
  <c r="O33" l="1"/>
  <c r="S31" i="24" s="1"/>
  <c r="R31"/>
  <c r="O16" i="26"/>
  <c r="S16" i="24" s="1"/>
  <c r="R16"/>
  <c r="I312" i="26"/>
  <c r="J312"/>
  <c r="M42"/>
  <c r="O42" l="1"/>
  <c r="S40" i="24"/>
  <c r="R40"/>
</calcChain>
</file>

<file path=xl/comments1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4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3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- 40,7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- 139,7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- 139
</t>
        </r>
      </text>
    </commen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  <comment ref="E1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  <comment ref="E2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- 24,3</t>
        </r>
      </text>
    </comment>
    <comment ref="E2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Переменная
По тех.карте - 40,7</t>
        </r>
      </text>
    </comment>
    <comment ref="E2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</t>
        </r>
      </text>
    </comment>
    <comment ref="E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sharedStrings.xml><?xml version="1.0" encoding="utf-8"?>
<sst xmlns="http://schemas.openxmlformats.org/spreadsheetml/2006/main" count="5838" uniqueCount="158">
  <si>
    <t>Наменования продукта</t>
  </si>
  <si>
    <t>кол. уч.</t>
  </si>
  <si>
    <t>общая масса</t>
  </si>
  <si>
    <t>Помидоры</t>
  </si>
  <si>
    <t>Капуста</t>
  </si>
  <si>
    <t>Винегрет овощной</t>
  </si>
  <si>
    <t>Свекла</t>
  </si>
  <si>
    <t>Масло растительное</t>
  </si>
  <si>
    <t>Картофель</t>
  </si>
  <si>
    <t>Морковь</t>
  </si>
  <si>
    <t>Огурцы соленные</t>
  </si>
  <si>
    <t>Лук репчатый</t>
  </si>
  <si>
    <t>Сахар</t>
  </si>
  <si>
    <t>Лимонная кислота</t>
  </si>
  <si>
    <t>Яблоко</t>
  </si>
  <si>
    <t>Изюм</t>
  </si>
  <si>
    <t>Мука пшеничная</t>
  </si>
  <si>
    <t>Курага</t>
  </si>
  <si>
    <t>Горох</t>
  </si>
  <si>
    <t>Сухари</t>
  </si>
  <si>
    <t>Салат из свеклы</t>
  </si>
  <si>
    <t>Крупа гречневая</t>
  </si>
  <si>
    <t>Пряник</t>
  </si>
  <si>
    <t>Суп картофельный с горохом</t>
  </si>
  <si>
    <t>Чеснок</t>
  </si>
  <si>
    <t>Груша</t>
  </si>
  <si>
    <t>Каша гречневая рассыпчатая</t>
  </si>
  <si>
    <t>Масло сливочное</t>
  </si>
  <si>
    <t>Суп -хинкал с говядиной</t>
  </si>
  <si>
    <t>Яблоки</t>
  </si>
  <si>
    <t>Салат из свежих помидоров с луком</t>
  </si>
  <si>
    <t>Суп рисовый с говядиной (харчо)</t>
  </si>
  <si>
    <t>Томатная паста</t>
  </si>
  <si>
    <t>Птица тушенная</t>
  </si>
  <si>
    <t>Плов из птицы</t>
  </si>
  <si>
    <t>Горошек консервированный</t>
  </si>
  <si>
    <t>Салат из свеклы с кураги и изюмом</t>
  </si>
  <si>
    <t>Пюре из картофеля</t>
  </si>
  <si>
    <t>Хлеб</t>
  </si>
  <si>
    <t>Компот из смесы сухофруктов</t>
  </si>
  <si>
    <t>Борщ из свежей капусты с картофелем</t>
  </si>
  <si>
    <t>ИТОГО</t>
  </si>
  <si>
    <t>Макароны отварные</t>
  </si>
  <si>
    <t xml:space="preserve">Макароны </t>
  </si>
  <si>
    <t>Макароны</t>
  </si>
  <si>
    <t>Томат "Кубаночка"</t>
  </si>
  <si>
    <t>цена за кг.</t>
  </si>
  <si>
    <t>Дни</t>
  </si>
  <si>
    <t>1 - день</t>
  </si>
  <si>
    <t>порция на 1 уч.</t>
  </si>
  <si>
    <t>цена за ед.</t>
  </si>
  <si>
    <t>общая сумма</t>
  </si>
  <si>
    <t>2 - день</t>
  </si>
  <si>
    <t>Наименование блюд</t>
  </si>
  <si>
    <t>3 - день</t>
  </si>
  <si>
    <t>4 - день</t>
  </si>
  <si>
    <t>Макаронны</t>
  </si>
  <si>
    <t>Макаронны (хинкал)</t>
  </si>
  <si>
    <t>Суп картофельный с макаронными изделиями</t>
  </si>
  <si>
    <t>Помидоры свежые</t>
  </si>
  <si>
    <t>Наменование продуктов</t>
  </si>
  <si>
    <t>Мясо птицы</t>
  </si>
  <si>
    <t>5 - день</t>
  </si>
  <si>
    <t>6 - день</t>
  </si>
  <si>
    <t>7 - день</t>
  </si>
  <si>
    <t>Сок (нектар фруктовый)</t>
  </si>
  <si>
    <t>8 - день</t>
  </si>
  <si>
    <t>9 - день</t>
  </si>
  <si>
    <t>10 - день</t>
  </si>
  <si>
    <t>Молоко</t>
  </si>
  <si>
    <t>Банан</t>
  </si>
  <si>
    <t>Гуляш из говядины</t>
  </si>
  <si>
    <t>Рассольник с перловой круппой</t>
  </si>
  <si>
    <t>Крупа перловая</t>
  </si>
  <si>
    <t>Сухофрукты</t>
  </si>
  <si>
    <t xml:space="preserve">Помидоры </t>
  </si>
  <si>
    <t xml:space="preserve">Сухофрукты </t>
  </si>
  <si>
    <t>Фарш говядины</t>
  </si>
  <si>
    <t>Салат из свеклы, моркови и зеленного горошка</t>
  </si>
  <si>
    <t>Вода</t>
  </si>
  <si>
    <t>Плов из говядины</t>
  </si>
  <si>
    <t>Мясо говядины</t>
  </si>
  <si>
    <t>Картофель отварной</t>
  </si>
  <si>
    <t>Птица отварная</t>
  </si>
  <si>
    <t>11 - день</t>
  </si>
  <si>
    <t>12 - день</t>
  </si>
  <si>
    <t>Говядина отварная</t>
  </si>
  <si>
    <t>Крупа рисовая</t>
  </si>
  <si>
    <t xml:space="preserve">общая сумма </t>
  </si>
  <si>
    <t>Макаронны "Америя"</t>
  </si>
  <si>
    <t>Каша рисовая рассыпчатая</t>
  </si>
  <si>
    <t>ИТОГО ЗА МЕСЯЦ</t>
  </si>
  <si>
    <t>Компот из свежих груш</t>
  </si>
  <si>
    <t>Меню - раскладка для учашихся 1-4 классов</t>
  </si>
  <si>
    <t>_________________</t>
  </si>
  <si>
    <t>подпись</t>
  </si>
  <si>
    <t xml:space="preserve"> расшифровка подписи</t>
  </si>
  <si>
    <t>Компот из свежих яблок</t>
  </si>
  <si>
    <t xml:space="preserve">Салат из моркови с яблоками и изюмом </t>
  </si>
  <si>
    <t>Продукты питания для учащихся 1-4 классов</t>
  </si>
  <si>
    <t>Салат из свежей капусты</t>
  </si>
  <si>
    <t>Котлеты из говядина</t>
  </si>
  <si>
    <t>Горошек консер.</t>
  </si>
  <si>
    <t>Директор:</t>
  </si>
  <si>
    <t xml:space="preserve"> МКОУ "Ахкентская СОШ" на Сентябрь месяц 2020 г.</t>
  </si>
  <si>
    <t>Дамиров А.М.</t>
  </si>
  <si>
    <t xml:space="preserve">остаток за Сентябрь </t>
  </si>
  <si>
    <t>Октябрь с уч. остатков</t>
  </si>
  <si>
    <t xml:space="preserve"> МКОУ "Ахкентская СОШ" на Октябрь месяц 2020 г.</t>
  </si>
  <si>
    <t>Остатки продуктов питания для учащихся 1-4 классов</t>
  </si>
  <si>
    <t xml:space="preserve"> МКОУ "Ахкентская СОШ" на Ноябрь месяц 2020 г.</t>
  </si>
  <si>
    <t>Ноябрь с уч. остатков</t>
  </si>
  <si>
    <t>общая масса за Ноябрь</t>
  </si>
  <si>
    <t xml:space="preserve">остаток за Октябрь </t>
  </si>
  <si>
    <t xml:space="preserve"> МКОУ "Ахкентская СОШ" за Ноябрь месяц 2020 г.</t>
  </si>
  <si>
    <t xml:space="preserve"> МКОУ "Ахкентская СОШ" на Декабрь месяц 2020 г.</t>
  </si>
  <si>
    <t>общая масса за Декабрь</t>
  </si>
  <si>
    <t>Декабрь с уч. остатков</t>
  </si>
  <si>
    <t xml:space="preserve">остаток за Ноябрь </t>
  </si>
  <si>
    <t xml:space="preserve"> МКОУ "Ахкентская СОШ" за Декабрь месяц 2020 г.</t>
  </si>
  <si>
    <t xml:space="preserve">остаток за Декабрь </t>
  </si>
  <si>
    <t>общая масса за Январь</t>
  </si>
  <si>
    <t>Январь с уч. остатков</t>
  </si>
  <si>
    <t xml:space="preserve"> МКОУ "Ахкентская СОШ" на Январь месяц 2021 г.</t>
  </si>
  <si>
    <t xml:space="preserve"> МКОУ "Ахкентская СОШ" на Февраль месяц 2021 г.</t>
  </si>
  <si>
    <t>общая масса за Февраль</t>
  </si>
  <si>
    <t>Февраль с уч. остатков</t>
  </si>
  <si>
    <t xml:space="preserve">остаток за Январь </t>
  </si>
  <si>
    <t>встречная проверка накладных</t>
  </si>
  <si>
    <t>Кушиев М.М.</t>
  </si>
  <si>
    <t>Яйцо</t>
  </si>
  <si>
    <t>Яйцо вареное</t>
  </si>
  <si>
    <t>Суп -хинкал с птицей</t>
  </si>
  <si>
    <t>Салат овощной</t>
  </si>
  <si>
    <t>Гуляш из птицы</t>
  </si>
  <si>
    <t xml:space="preserve">Борщ </t>
  </si>
  <si>
    <t>Суп чечевичный с птицей (харчо)</t>
  </si>
  <si>
    <t>Чечевица</t>
  </si>
  <si>
    <t>Вермишель</t>
  </si>
  <si>
    <t>Какао</t>
  </si>
  <si>
    <t>Какао со сгущенным молоком</t>
  </si>
  <si>
    <t>Сгущенное молоко</t>
  </si>
  <si>
    <t>Какао-порошок</t>
  </si>
  <si>
    <t>Салат из капусты, моркови и зеленного горошка</t>
  </si>
  <si>
    <t>Чай сладкий</t>
  </si>
  <si>
    <t>Чай</t>
  </si>
  <si>
    <t>Яйцо вареное шт.</t>
  </si>
  <si>
    <t>Яйцо шт.</t>
  </si>
  <si>
    <t>Мясо птицы отварное</t>
  </si>
  <si>
    <t>Салат из свеклы с изюмом</t>
  </si>
  <si>
    <t xml:space="preserve"> МКОУ "Унчукатлинская СОШ" на ______________ месяц 2021 г.</t>
  </si>
  <si>
    <t>МКОУ "Унчукатлинская СОШ" на _________________ месяц 2021 г.</t>
  </si>
  <si>
    <t>Говядина</t>
  </si>
  <si>
    <t>Суп с тефтелями</t>
  </si>
  <si>
    <t>Тефтели</t>
  </si>
  <si>
    <t>Спагетти</t>
  </si>
  <si>
    <t>Говядина-фарш</t>
  </si>
  <si>
    <t>с 1 марта 2022 г.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</si>
</sst>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1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NumberFormat="1" applyFont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5" fillId="0" borderId="6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12" fillId="4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0" fontId="9" fillId="0" borderId="0" xfId="0" applyFont="1" applyBorder="1" applyAlignment="1"/>
    <xf numFmtId="0" fontId="13" fillId="0" borderId="0" xfId="0" applyFont="1"/>
    <xf numFmtId="0" fontId="14" fillId="0" borderId="0" xfId="0" applyFont="1" applyAlignment="1">
      <alignment horizontal="center" vertical="top"/>
    </xf>
    <xf numFmtId="0" fontId="3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Protection="1">
      <protection locked="0"/>
    </xf>
    <xf numFmtId="0" fontId="9" fillId="0" borderId="8" xfId="0" applyFont="1" applyBorder="1" applyAlignment="1" applyProtection="1">
      <protection locked="0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3" fillId="4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4" fontId="12" fillId="4" borderId="2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164" fontId="12" fillId="4" borderId="2" xfId="0" applyNumberFormat="1" applyFont="1" applyFill="1" applyBorder="1" applyAlignment="1">
      <alignment vertical="center"/>
    </xf>
    <xf numFmtId="164" fontId="12" fillId="4" borderId="3" xfId="0" applyNumberFormat="1" applyFont="1" applyFill="1" applyBorder="1" applyAlignment="1">
      <alignment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2" fillId="0" borderId="1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14" fontId="8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6" fillId="0" borderId="0" xfId="0" applyFont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9" fillId="0" borderId="0" xfId="0" applyNumberFormat="1" applyFont="1" applyFill="1" applyAlignment="1">
      <alignment vertical="center"/>
    </xf>
    <xf numFmtId="0" fontId="9" fillId="0" borderId="8" xfId="0" applyFont="1" applyFill="1" applyBorder="1" applyAlignment="1" applyProtection="1">
      <protection locked="0"/>
    </xf>
    <xf numFmtId="164" fontId="0" fillId="0" borderId="0" xfId="0" applyNumberFormat="1" applyFill="1" applyAlignment="1">
      <alignment horizontal="right"/>
    </xf>
    <xf numFmtId="0" fontId="14" fillId="0" borderId="0" xfId="0" applyFont="1" applyFill="1" applyAlignment="1">
      <alignment horizontal="center" vertical="top"/>
    </xf>
    <xf numFmtId="0" fontId="4" fillId="0" borderId="0" xfId="0" applyNumberFormat="1" applyFont="1" applyFill="1" applyAlignment="1">
      <alignment vertical="center"/>
    </xf>
    <xf numFmtId="164" fontId="0" fillId="0" borderId="0" xfId="0" applyNumberFormat="1" applyFill="1"/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9" fillId="0" borderId="0" xfId="0" applyFont="1" applyFill="1" applyProtection="1">
      <protection locked="0"/>
    </xf>
    <xf numFmtId="0" fontId="9" fillId="0" borderId="0" xfId="0" applyFont="1" applyFill="1" applyBorder="1" applyAlignment="1"/>
    <xf numFmtId="0" fontId="13" fillId="0" borderId="0" xfId="0" applyFont="1" applyFill="1"/>
    <xf numFmtId="2" fontId="5" fillId="0" borderId="0" xfId="0" applyNumberFormat="1" applyFont="1" applyFill="1" applyAlignment="1">
      <alignment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8" xfId="0" applyFill="1" applyBorder="1"/>
    <xf numFmtId="0" fontId="0" fillId="0" borderId="13" xfId="0" applyFill="1" applyBorder="1"/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>
      <alignment vertical="center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top"/>
      <protection locked="0"/>
    </xf>
    <xf numFmtId="0" fontId="14" fillId="0" borderId="9" xfId="0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textRotation="90"/>
    </xf>
    <xf numFmtId="0" fontId="3" fillId="0" borderId="4" xfId="0" applyNumberFormat="1" applyFont="1" applyFill="1" applyBorder="1" applyAlignment="1">
      <alignment horizontal="center" vertical="center" textRotation="90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textRotation="90"/>
    </xf>
    <xf numFmtId="0" fontId="3" fillId="0" borderId="6" xfId="0" applyNumberFormat="1" applyFont="1" applyFill="1" applyBorder="1" applyAlignment="1">
      <alignment horizontal="center" vertical="center" textRotation="90"/>
    </xf>
    <xf numFmtId="0" fontId="1" fillId="0" borderId="5" xfId="0" applyNumberFormat="1" applyFont="1" applyFill="1" applyBorder="1" applyAlignment="1">
      <alignment horizontal="center" vertical="center" textRotation="90"/>
    </xf>
    <xf numFmtId="0" fontId="1" fillId="0" borderId="4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center" vertical="center" textRotation="90"/>
    </xf>
    <xf numFmtId="0" fontId="1" fillId="0" borderId="1" xfId="0" applyNumberFormat="1" applyFont="1" applyFill="1" applyBorder="1" applyAlignment="1">
      <alignment horizontal="center" vertical="center" textRotation="90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14" fontId="8" fillId="0" borderId="0" xfId="0" applyNumberFormat="1" applyFont="1" applyFill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12" fillId="4" borderId="2" xfId="0" applyNumberFormat="1" applyFont="1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top"/>
      <protection locked="0"/>
    </xf>
    <xf numFmtId="0" fontId="14" fillId="0" borderId="9" xfId="0" applyFont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textRotation="90"/>
    </xf>
    <xf numFmtId="0" fontId="1" fillId="0" borderId="4" xfId="0" applyNumberFormat="1" applyFont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textRotation="90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 applyProtection="1">
      <alignment horizontal="center" wrapText="1"/>
      <protection locked="0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9900"/>
      <color rgb="FF5D7430"/>
      <color rgb="FF3399FF"/>
      <color rgb="FFFF7C80"/>
      <color rgb="FFFFFF66"/>
      <color rgb="FF6666FF"/>
      <color rgb="FFCCFF33"/>
      <color rgb="FF006600"/>
      <color rgb="FF0033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9"/>
  <sheetViews>
    <sheetView tabSelected="1" view="pageLayout" topLeftCell="A130" zoomScale="80" zoomScalePageLayoutView="80" workbookViewId="0">
      <selection activeCell="H152" sqref="H152"/>
    </sheetView>
  </sheetViews>
  <sheetFormatPr defaultColWidth="9.140625" defaultRowHeight="15"/>
  <cols>
    <col min="1" max="1" width="5" style="111" customWidth="1"/>
    <col min="2" max="2" width="4.42578125" style="111" customWidth="1"/>
    <col min="3" max="3" width="20" style="111" customWidth="1"/>
    <col min="4" max="4" width="19.7109375" style="111" customWidth="1"/>
    <col min="5" max="5" width="8" style="111" customWidth="1"/>
    <col min="6" max="6" width="5.28515625" style="111" customWidth="1"/>
    <col min="7" max="7" width="6.7109375" style="111" customWidth="1"/>
    <col min="8" max="8" width="7.85546875" style="111" customWidth="1"/>
    <col min="9" max="9" width="10.5703125" style="111" customWidth="1"/>
    <col min="10" max="10" width="8.85546875" style="132" customWidth="1"/>
    <col min="11" max="11" width="9.28515625" style="102" customWidth="1"/>
    <col min="12" max="12" width="25" style="111" customWidth="1"/>
    <col min="13" max="13" width="22.140625" style="111" customWidth="1"/>
    <col min="14" max="14" width="9.140625" style="125" customWidth="1"/>
    <col min="15" max="15" width="15.42578125" style="111" customWidth="1"/>
    <col min="16" max="16" width="7.7109375" style="111" customWidth="1"/>
    <col min="17" max="17" width="6.7109375" style="111" customWidth="1"/>
    <col min="18" max="16384" width="9.140625" style="111"/>
  </cols>
  <sheetData>
    <row r="1" spans="1:17">
      <c r="E1" s="111" t="s">
        <v>157</v>
      </c>
    </row>
    <row r="2" spans="1:17" s="101" customFormat="1" ht="15.6" customHeight="1">
      <c r="A2" s="206" t="s">
        <v>93</v>
      </c>
      <c r="B2" s="206"/>
      <c r="C2" s="206"/>
      <c r="D2" s="206"/>
      <c r="E2" s="206"/>
      <c r="F2" s="206"/>
      <c r="G2" s="206"/>
      <c r="H2" s="206"/>
      <c r="I2" s="206"/>
      <c r="J2" s="206"/>
      <c r="K2" s="206" t="s">
        <v>109</v>
      </c>
      <c r="L2" s="206"/>
      <c r="M2" s="206"/>
      <c r="N2" s="206"/>
      <c r="O2" s="206"/>
      <c r="P2" s="206"/>
      <c r="Q2" s="206"/>
    </row>
    <row r="3" spans="1:17" s="101" customFormat="1" ht="15.6" customHeight="1">
      <c r="A3" s="207" t="s">
        <v>150</v>
      </c>
      <c r="B3" s="207"/>
      <c r="C3" s="207"/>
      <c r="D3" s="207"/>
      <c r="E3" s="207"/>
      <c r="F3" s="207"/>
      <c r="G3" s="207"/>
      <c r="H3" s="207"/>
      <c r="I3" s="207"/>
      <c r="J3" s="207"/>
      <c r="K3" s="208" t="s">
        <v>151</v>
      </c>
      <c r="L3" s="208"/>
      <c r="M3" s="208"/>
      <c r="N3" s="208"/>
      <c r="O3" s="208"/>
      <c r="P3" s="208"/>
      <c r="Q3" s="208"/>
    </row>
    <row r="4" spans="1:17" s="101" customFormat="1" ht="15.75">
      <c r="A4" s="16"/>
      <c r="B4" s="16"/>
      <c r="C4" s="16"/>
      <c r="D4" s="16"/>
      <c r="E4" s="16"/>
      <c r="F4" s="16"/>
      <c r="G4" s="16"/>
      <c r="H4" s="16"/>
      <c r="I4" s="16"/>
      <c r="J4" s="16"/>
      <c r="K4" s="102"/>
      <c r="N4" s="103"/>
      <c r="P4" s="209">
        <v>44459</v>
      </c>
      <c r="Q4" s="209"/>
    </row>
    <row r="5" spans="1:17" s="109" customFormat="1" ht="28.5" customHeight="1">
      <c r="A5" s="178" t="s">
        <v>47</v>
      </c>
      <c r="B5" s="179"/>
      <c r="C5" s="104" t="s">
        <v>53</v>
      </c>
      <c r="D5" s="105" t="s">
        <v>60</v>
      </c>
      <c r="E5" s="106" t="s">
        <v>49</v>
      </c>
      <c r="F5" s="105" t="s">
        <v>1</v>
      </c>
      <c r="G5" s="105" t="s">
        <v>46</v>
      </c>
      <c r="H5" s="105" t="s">
        <v>50</v>
      </c>
      <c r="I5" s="105" t="s">
        <v>51</v>
      </c>
      <c r="J5" s="107" t="s">
        <v>2</v>
      </c>
      <c r="K5" s="102"/>
      <c r="L5" s="108" t="s">
        <v>0</v>
      </c>
      <c r="M5" s="107" t="s">
        <v>2</v>
      </c>
      <c r="N5" s="108" t="s">
        <v>46</v>
      </c>
      <c r="O5" s="108" t="s">
        <v>88</v>
      </c>
    </row>
    <row r="6" spans="1:17" ht="15.75" customHeight="1">
      <c r="A6" s="198" t="s">
        <v>48</v>
      </c>
      <c r="B6" s="110">
        <v>1</v>
      </c>
      <c r="C6" s="164" t="s">
        <v>131</v>
      </c>
      <c r="D6" s="41" t="s">
        <v>147</v>
      </c>
      <c r="E6" s="58">
        <v>1</v>
      </c>
      <c r="F6" s="49">
        <f>B6*14</f>
        <v>14</v>
      </c>
      <c r="G6" s="49">
        <v>7.7</v>
      </c>
      <c r="H6" s="54">
        <f>G6*E6</f>
        <v>7.7</v>
      </c>
      <c r="I6" s="55">
        <f>J6*G6</f>
        <v>107.8</v>
      </c>
      <c r="J6" s="56">
        <f>F6*E6</f>
        <v>14</v>
      </c>
      <c r="L6" s="41" t="s">
        <v>3</v>
      </c>
      <c r="M6" s="56">
        <f>J6+J108</f>
        <v>15.19</v>
      </c>
      <c r="N6" s="51">
        <v>120</v>
      </c>
      <c r="O6" s="57">
        <f>M6*N6</f>
        <v>1822.8</v>
      </c>
    </row>
    <row r="7" spans="1:17" ht="15.75" customHeight="1">
      <c r="A7" s="199"/>
      <c r="B7" s="112">
        <f>B6</f>
        <v>1</v>
      </c>
      <c r="C7" s="185" t="s">
        <v>40</v>
      </c>
      <c r="D7" s="41" t="s">
        <v>4</v>
      </c>
      <c r="E7" s="53">
        <v>2.5000000000000001E-2</v>
      </c>
      <c r="F7" s="53">
        <f>F6</f>
        <v>14</v>
      </c>
      <c r="G7" s="49">
        <v>60</v>
      </c>
      <c r="H7" s="54">
        <f t="shared" ref="H7:H26" si="0">G7*E7</f>
        <v>1.5</v>
      </c>
      <c r="I7" s="55">
        <f t="shared" ref="I7:I26" si="1">J7*G7</f>
        <v>21.000000000000004</v>
      </c>
      <c r="J7" s="56">
        <f t="shared" ref="J7:J26" si="2">F7*E7</f>
        <v>0.35000000000000003</v>
      </c>
      <c r="L7" s="41" t="s">
        <v>4</v>
      </c>
      <c r="M7" s="56">
        <f>J7+J184+J243+J289</f>
        <v>2.2000000000000002</v>
      </c>
      <c r="N7" s="51">
        <v>25</v>
      </c>
      <c r="O7" s="57">
        <f t="shared" ref="O7:O40" si="3">M7*N7</f>
        <v>55.000000000000007</v>
      </c>
    </row>
    <row r="8" spans="1:17" ht="15.75" customHeight="1">
      <c r="A8" s="199"/>
      <c r="B8" s="112">
        <f t="shared" ref="B8:B26" si="4">B7</f>
        <v>1</v>
      </c>
      <c r="C8" s="186"/>
      <c r="D8" s="41" t="s">
        <v>6</v>
      </c>
      <c r="E8" s="58">
        <v>0.05</v>
      </c>
      <c r="F8" s="53">
        <f t="shared" ref="F8:F26" si="5">F7</f>
        <v>14</v>
      </c>
      <c r="G8" s="50">
        <v>35</v>
      </c>
      <c r="H8" s="54">
        <f t="shared" si="0"/>
        <v>1.75</v>
      </c>
      <c r="I8" s="55">
        <f t="shared" si="1"/>
        <v>24.500000000000004</v>
      </c>
      <c r="J8" s="56">
        <f t="shared" si="2"/>
        <v>0.70000000000000007</v>
      </c>
      <c r="L8" s="41" t="s">
        <v>6</v>
      </c>
      <c r="M8" s="56">
        <f>J8+J30+J57+J133+J161+J213+J239+J244+J268</f>
        <v>4.6479999999999997</v>
      </c>
      <c r="N8" s="51">
        <v>20</v>
      </c>
      <c r="O8" s="57">
        <f t="shared" si="3"/>
        <v>92.96</v>
      </c>
    </row>
    <row r="9" spans="1:17" ht="15.75" customHeight="1">
      <c r="A9" s="199"/>
      <c r="B9" s="112">
        <f t="shared" si="4"/>
        <v>1</v>
      </c>
      <c r="C9" s="186"/>
      <c r="D9" s="41" t="s">
        <v>8</v>
      </c>
      <c r="E9" s="53">
        <v>2.7E-2</v>
      </c>
      <c r="F9" s="53">
        <f t="shared" si="5"/>
        <v>14</v>
      </c>
      <c r="G9" s="51">
        <v>50</v>
      </c>
      <c r="H9" s="54">
        <f t="shared" si="0"/>
        <v>1.35</v>
      </c>
      <c r="I9" s="55">
        <f t="shared" si="1"/>
        <v>18.899999999999999</v>
      </c>
      <c r="J9" s="56">
        <f t="shared" si="2"/>
        <v>0.378</v>
      </c>
      <c r="L9" s="41" t="s">
        <v>8</v>
      </c>
      <c r="M9" s="56">
        <f>J9+J32+J59+J68+J83+J112+J137+J148+J163+J167+J189+J218+J245+J258+J270+J279+J294</f>
        <v>21.568000000000005</v>
      </c>
      <c r="N9" s="51">
        <v>28</v>
      </c>
      <c r="O9" s="57">
        <f t="shared" si="3"/>
        <v>603.90400000000011</v>
      </c>
    </row>
    <row r="10" spans="1:17" ht="15.75" customHeight="1">
      <c r="A10" s="199"/>
      <c r="B10" s="112">
        <f t="shared" si="4"/>
        <v>1</v>
      </c>
      <c r="C10" s="186"/>
      <c r="D10" s="41" t="s">
        <v>9</v>
      </c>
      <c r="E10" s="53">
        <v>1.2999999999999999E-2</v>
      </c>
      <c r="F10" s="53">
        <f t="shared" si="5"/>
        <v>14</v>
      </c>
      <c r="G10" s="52">
        <v>50</v>
      </c>
      <c r="H10" s="54">
        <f t="shared" si="0"/>
        <v>0.65</v>
      </c>
      <c r="I10" s="55">
        <f t="shared" si="1"/>
        <v>9.1</v>
      </c>
      <c r="J10" s="56">
        <f t="shared" si="2"/>
        <v>0.182</v>
      </c>
      <c r="L10" s="41" t="s">
        <v>9</v>
      </c>
      <c r="M10" s="56">
        <f>J10+J19+J34+J61+J79+J85+J114+J120+J136+J139+J165+J169+J185+J191+J196+J216+J220+J226+J246+J272+J290+J296+J301</f>
        <v>5.245000000000001</v>
      </c>
      <c r="N10" s="51">
        <v>44</v>
      </c>
      <c r="O10" s="57">
        <f t="shared" si="3"/>
        <v>230.78000000000003</v>
      </c>
    </row>
    <row r="11" spans="1:17" ht="15.75" customHeight="1">
      <c r="A11" s="199"/>
      <c r="B11" s="112">
        <f t="shared" si="4"/>
        <v>1</v>
      </c>
      <c r="C11" s="186"/>
      <c r="D11" s="41" t="s">
        <v>11</v>
      </c>
      <c r="E11" s="53">
        <v>1.2E-2</v>
      </c>
      <c r="F11" s="53">
        <f t="shared" si="5"/>
        <v>14</v>
      </c>
      <c r="G11" s="49">
        <v>25</v>
      </c>
      <c r="H11" s="54">
        <f t="shared" si="0"/>
        <v>0.3</v>
      </c>
      <c r="I11" s="55">
        <f t="shared" si="1"/>
        <v>4.2</v>
      </c>
      <c r="J11" s="56">
        <f t="shared" si="2"/>
        <v>0.16800000000000001</v>
      </c>
      <c r="L11" s="41" t="s">
        <v>11</v>
      </c>
      <c r="M11" s="56">
        <f>J11+J20+J35+J62+J86+J90+J109+J115+J121+J140+J146+J166+J170++J192+J197+J221+J227+J247+J273+J297+J302</f>
        <v>3.8080000000000003</v>
      </c>
      <c r="N11" s="51">
        <v>28</v>
      </c>
      <c r="O11" s="57">
        <f t="shared" si="3"/>
        <v>106.62400000000001</v>
      </c>
    </row>
    <row r="12" spans="1:17" ht="15.75" customHeight="1">
      <c r="A12" s="199"/>
      <c r="B12" s="112">
        <f t="shared" si="4"/>
        <v>1</v>
      </c>
      <c r="C12" s="186"/>
      <c r="D12" s="41" t="s">
        <v>32</v>
      </c>
      <c r="E12" s="53">
        <v>7.4999999999999997E-3</v>
      </c>
      <c r="F12" s="53">
        <f t="shared" si="5"/>
        <v>14</v>
      </c>
      <c r="G12" s="49">
        <v>180</v>
      </c>
      <c r="H12" s="54">
        <f t="shared" si="0"/>
        <v>1.3499999999999999</v>
      </c>
      <c r="I12" s="55">
        <f>J12*G12</f>
        <v>18.899999999999999</v>
      </c>
      <c r="J12" s="56">
        <f t="shared" si="2"/>
        <v>0.105</v>
      </c>
      <c r="L12" s="41" t="s">
        <v>45</v>
      </c>
      <c r="M12" s="56">
        <f>J12+J65+J117+J145+J223+J248+J276</f>
        <v>0.97199999999999998</v>
      </c>
      <c r="N12" s="51">
        <v>170</v>
      </c>
      <c r="O12" s="57">
        <f t="shared" si="3"/>
        <v>165.24</v>
      </c>
    </row>
    <row r="13" spans="1:17" ht="15.75" customHeight="1">
      <c r="A13" s="199"/>
      <c r="B13" s="112">
        <f t="shared" si="4"/>
        <v>1</v>
      </c>
      <c r="C13" s="186"/>
      <c r="D13" s="41" t="s">
        <v>27</v>
      </c>
      <c r="E13" s="53">
        <v>5.0000000000000001E-3</v>
      </c>
      <c r="F13" s="53">
        <f t="shared" si="5"/>
        <v>14</v>
      </c>
      <c r="G13" s="49">
        <v>520</v>
      </c>
      <c r="H13" s="54">
        <f t="shared" si="0"/>
        <v>2.6</v>
      </c>
      <c r="I13" s="55">
        <f t="shared" si="1"/>
        <v>36.400000000000006</v>
      </c>
      <c r="J13" s="56">
        <f t="shared" si="2"/>
        <v>7.0000000000000007E-2</v>
      </c>
      <c r="L13" s="41" t="s">
        <v>27</v>
      </c>
      <c r="M13" s="56">
        <f>J13+J18+J44+J69+J92+J123+J149+J174+J176+J198+J229+J249+J259+J280+J303</f>
        <v>1.3270000000000004</v>
      </c>
      <c r="N13" s="51">
        <v>710</v>
      </c>
      <c r="O13" s="57">
        <f t="shared" si="3"/>
        <v>942.1700000000003</v>
      </c>
    </row>
    <row r="14" spans="1:17" ht="15.75" customHeight="1">
      <c r="A14" s="199"/>
      <c r="B14" s="112">
        <f t="shared" si="4"/>
        <v>1</v>
      </c>
      <c r="C14" s="186"/>
      <c r="D14" s="41" t="s">
        <v>12</v>
      </c>
      <c r="E14" s="53">
        <v>2.5000000000000001E-3</v>
      </c>
      <c r="F14" s="53">
        <f t="shared" si="5"/>
        <v>14</v>
      </c>
      <c r="G14" s="49">
        <v>85</v>
      </c>
      <c r="H14" s="54">
        <f t="shared" si="0"/>
        <v>0.21249999999999999</v>
      </c>
      <c r="I14" s="55">
        <f t="shared" si="1"/>
        <v>2.9750000000000001</v>
      </c>
      <c r="J14" s="56">
        <f t="shared" si="2"/>
        <v>3.5000000000000003E-2</v>
      </c>
      <c r="L14" s="41" t="s">
        <v>12</v>
      </c>
      <c r="M14" s="56">
        <f>J14+J23+J46+J71+J82+J125+J152+J187+J201+J231+J250+J282+J292+J306</f>
        <v>2.6589999999999998</v>
      </c>
      <c r="N14" s="51">
        <v>46</v>
      </c>
      <c r="O14" s="57">
        <f t="shared" si="3"/>
        <v>122.31399999999999</v>
      </c>
    </row>
    <row r="15" spans="1:17" ht="15.75" customHeight="1">
      <c r="A15" s="199"/>
      <c r="B15" s="112">
        <f t="shared" si="4"/>
        <v>1</v>
      </c>
      <c r="C15" s="186"/>
      <c r="D15" s="41" t="s">
        <v>13</v>
      </c>
      <c r="E15" s="53">
        <v>4.0000000000000002E-4</v>
      </c>
      <c r="F15" s="53">
        <f t="shared" si="5"/>
        <v>14</v>
      </c>
      <c r="G15" s="49">
        <v>330</v>
      </c>
      <c r="H15" s="54">
        <f t="shared" si="0"/>
        <v>0.13200000000000001</v>
      </c>
      <c r="I15" s="57">
        <f t="shared" si="1"/>
        <v>1.8480000000000001</v>
      </c>
      <c r="J15" s="56">
        <f t="shared" si="2"/>
        <v>5.5999999999999999E-3</v>
      </c>
      <c r="L15" s="41" t="s">
        <v>13</v>
      </c>
      <c r="M15" s="56">
        <f>J15+J24+J47+J72+J126+J153+J186+J202+J232+J251+J283+J291+J307</f>
        <v>14.336600000000001</v>
      </c>
      <c r="N15" s="51">
        <v>440</v>
      </c>
      <c r="O15" s="57">
        <f t="shared" si="3"/>
        <v>6308.1040000000003</v>
      </c>
    </row>
    <row r="16" spans="1:17" ht="15.75" customHeight="1">
      <c r="A16" s="199"/>
      <c r="B16" s="112">
        <f t="shared" si="4"/>
        <v>1</v>
      </c>
      <c r="C16" s="187"/>
      <c r="D16" s="41" t="s">
        <v>79</v>
      </c>
      <c r="E16" s="58">
        <v>0.2</v>
      </c>
      <c r="F16" s="53">
        <f t="shared" si="5"/>
        <v>14</v>
      </c>
      <c r="G16" s="49"/>
      <c r="H16" s="54"/>
      <c r="I16" s="55"/>
      <c r="J16" s="56">
        <f>F16*E16</f>
        <v>2.8000000000000003</v>
      </c>
      <c r="L16" s="41" t="s">
        <v>81</v>
      </c>
      <c r="M16" s="56">
        <f>J17+J38+J63+J111+J119+J143+J217+J225+J253+J274</f>
        <v>40.683307843137257</v>
      </c>
      <c r="N16" s="51">
        <v>330</v>
      </c>
      <c r="O16" s="57">
        <f t="shared" si="3"/>
        <v>13425.491588235294</v>
      </c>
    </row>
    <row r="17" spans="1:15" ht="15.75" customHeight="1">
      <c r="A17" s="199"/>
      <c r="B17" s="112">
        <f t="shared" si="4"/>
        <v>1</v>
      </c>
      <c r="C17" s="195" t="s">
        <v>34</v>
      </c>
      <c r="D17" s="41" t="s">
        <v>61</v>
      </c>
      <c r="E17" s="58">
        <f>H17/G17</f>
        <v>0.16026176470588241</v>
      </c>
      <c r="F17" s="53">
        <f t="shared" si="5"/>
        <v>14</v>
      </c>
      <c r="G17" s="49">
        <v>170</v>
      </c>
      <c r="H17" s="54">
        <f>61-H6-H7-H8-H9-H10-H11-H12-H13-H14-H15-H16-H18-H19-H20-H21-H22-H23-H24-H25-H26</f>
        <v>27.244500000000009</v>
      </c>
      <c r="I17" s="55">
        <f t="shared" si="1"/>
        <v>381.42300000000012</v>
      </c>
      <c r="J17" s="56">
        <f t="shared" si="2"/>
        <v>2.2436647058823538</v>
      </c>
      <c r="L17" s="41" t="s">
        <v>87</v>
      </c>
      <c r="M17" s="56">
        <f>J21+J91+J113+J199+J219+J304</f>
        <v>3.1019999999999999</v>
      </c>
      <c r="N17" s="51">
        <v>82</v>
      </c>
      <c r="O17" s="57">
        <f t="shared" si="3"/>
        <v>254.36399999999998</v>
      </c>
    </row>
    <row r="18" spans="1:15" ht="15.75" customHeight="1">
      <c r="A18" s="199"/>
      <c r="B18" s="112">
        <f t="shared" si="4"/>
        <v>1</v>
      </c>
      <c r="C18" s="195"/>
      <c r="D18" s="41" t="s">
        <v>27</v>
      </c>
      <c r="E18" s="58">
        <v>8.0000000000000002E-3</v>
      </c>
      <c r="F18" s="53">
        <f t="shared" si="5"/>
        <v>14</v>
      </c>
      <c r="G18" s="49">
        <v>520</v>
      </c>
      <c r="H18" s="54">
        <f t="shared" si="0"/>
        <v>4.16</v>
      </c>
      <c r="I18" s="55">
        <f t="shared" si="1"/>
        <v>58.24</v>
      </c>
      <c r="J18" s="56">
        <f t="shared" si="2"/>
        <v>0.112</v>
      </c>
      <c r="L18" s="41" t="s">
        <v>74</v>
      </c>
      <c r="M18" s="56">
        <f>J22+J45+J151+J230</f>
        <v>1.72</v>
      </c>
      <c r="N18" s="51">
        <v>250</v>
      </c>
      <c r="O18" s="57">
        <f t="shared" si="3"/>
        <v>430</v>
      </c>
    </row>
    <row r="19" spans="1:15" ht="15.75" customHeight="1">
      <c r="A19" s="199"/>
      <c r="B19" s="112">
        <f t="shared" si="4"/>
        <v>1</v>
      </c>
      <c r="C19" s="195"/>
      <c r="D19" s="41" t="s">
        <v>9</v>
      </c>
      <c r="E19" s="58">
        <v>1.6E-2</v>
      </c>
      <c r="F19" s="53">
        <f t="shared" si="5"/>
        <v>14</v>
      </c>
      <c r="G19" s="49">
        <v>50</v>
      </c>
      <c r="H19" s="54">
        <f t="shared" si="0"/>
        <v>0.8</v>
      </c>
      <c r="I19" s="55">
        <f t="shared" si="1"/>
        <v>11.200000000000001</v>
      </c>
      <c r="J19" s="56">
        <f t="shared" si="2"/>
        <v>0.224</v>
      </c>
      <c r="L19" s="41" t="s">
        <v>38</v>
      </c>
      <c r="M19" s="56">
        <f>J26+J49+J74+J94+J128+J155+J178+J204+J234+J262+J285+J309+J39+J254</f>
        <v>6.7600000000000007</v>
      </c>
      <c r="N19" s="51">
        <v>32</v>
      </c>
      <c r="O19" s="57">
        <f t="shared" si="3"/>
        <v>216.32000000000002</v>
      </c>
    </row>
    <row r="20" spans="1:15" ht="15.75" customHeight="1">
      <c r="A20" s="199"/>
      <c r="B20" s="112">
        <f t="shared" si="4"/>
        <v>1</v>
      </c>
      <c r="C20" s="195"/>
      <c r="D20" s="41" t="s">
        <v>11</v>
      </c>
      <c r="E20" s="58">
        <v>1.0999999999999999E-2</v>
      </c>
      <c r="F20" s="53">
        <f t="shared" si="5"/>
        <v>14</v>
      </c>
      <c r="G20" s="49">
        <v>25</v>
      </c>
      <c r="H20" s="54">
        <f t="shared" si="0"/>
        <v>0.27499999999999997</v>
      </c>
      <c r="I20" s="55">
        <f t="shared" si="1"/>
        <v>3.85</v>
      </c>
      <c r="J20" s="56">
        <f t="shared" si="2"/>
        <v>0.154</v>
      </c>
      <c r="L20" s="41" t="s">
        <v>14</v>
      </c>
      <c r="M20" s="56">
        <f>J70+J80+J200+J281</f>
        <v>2.3380000000000001</v>
      </c>
      <c r="N20" s="51">
        <v>100</v>
      </c>
      <c r="O20" s="57">
        <f t="shared" si="3"/>
        <v>233.8</v>
      </c>
    </row>
    <row r="21" spans="1:15" ht="15.75" customHeight="1">
      <c r="A21" s="199"/>
      <c r="B21" s="112">
        <f t="shared" si="4"/>
        <v>1</v>
      </c>
      <c r="C21" s="195"/>
      <c r="D21" s="41" t="s">
        <v>87</v>
      </c>
      <c r="E21" s="58">
        <v>4.5999999999999999E-2</v>
      </c>
      <c r="F21" s="53">
        <f t="shared" si="5"/>
        <v>14</v>
      </c>
      <c r="G21" s="49">
        <v>55</v>
      </c>
      <c r="H21" s="54">
        <f t="shared" si="0"/>
        <v>2.5299999999999998</v>
      </c>
      <c r="I21" s="55">
        <f t="shared" si="1"/>
        <v>35.42</v>
      </c>
      <c r="J21" s="56">
        <f t="shared" si="2"/>
        <v>0.64400000000000002</v>
      </c>
      <c r="L21" s="42" t="s">
        <v>7</v>
      </c>
      <c r="M21" s="56">
        <f>J31+J36+J42+J58+J87+J110+J116+J135+J141+J144+J162+J171+J188+J193+J215+J222+J242+J257+J269+J293+J298</f>
        <v>1.1130000000000002</v>
      </c>
      <c r="N21" s="51">
        <v>90</v>
      </c>
      <c r="O21" s="57">
        <f t="shared" si="3"/>
        <v>100.17000000000002</v>
      </c>
    </row>
    <row r="22" spans="1:15" ht="15.75" customHeight="1">
      <c r="A22" s="199"/>
      <c r="B22" s="112">
        <f t="shared" si="4"/>
        <v>1</v>
      </c>
      <c r="C22" s="185" t="s">
        <v>39</v>
      </c>
      <c r="D22" s="41" t="s">
        <v>74</v>
      </c>
      <c r="E22" s="58">
        <v>0.02</v>
      </c>
      <c r="F22" s="53">
        <f t="shared" si="5"/>
        <v>14</v>
      </c>
      <c r="G22" s="49">
        <v>250</v>
      </c>
      <c r="H22" s="54">
        <f t="shared" si="0"/>
        <v>5</v>
      </c>
      <c r="I22" s="55">
        <f t="shared" si="1"/>
        <v>70</v>
      </c>
      <c r="J22" s="56">
        <f t="shared" si="2"/>
        <v>0.28000000000000003</v>
      </c>
      <c r="L22" s="42" t="s">
        <v>18</v>
      </c>
      <c r="M22" s="56">
        <f>J33+J190+J295</f>
        <v>0.78</v>
      </c>
      <c r="N22" s="51">
        <v>52</v>
      </c>
      <c r="O22" s="57">
        <f t="shared" si="3"/>
        <v>40.56</v>
      </c>
    </row>
    <row r="23" spans="1:15" ht="15.75" customHeight="1">
      <c r="A23" s="199"/>
      <c r="B23" s="112">
        <f t="shared" si="4"/>
        <v>1</v>
      </c>
      <c r="C23" s="186"/>
      <c r="D23" s="41" t="s">
        <v>12</v>
      </c>
      <c r="E23" s="58">
        <v>0.02</v>
      </c>
      <c r="F23" s="53">
        <f t="shared" si="5"/>
        <v>14</v>
      </c>
      <c r="G23" s="49">
        <v>85</v>
      </c>
      <c r="H23" s="54">
        <f t="shared" si="0"/>
        <v>1.7</v>
      </c>
      <c r="I23" s="55">
        <f t="shared" si="1"/>
        <v>23.8</v>
      </c>
      <c r="J23" s="56">
        <f t="shared" si="2"/>
        <v>0.28000000000000003</v>
      </c>
      <c r="L23" s="42" t="s">
        <v>69</v>
      </c>
      <c r="M23" s="56">
        <f>J40+J150+J255+J260</f>
        <v>0.60000000000000009</v>
      </c>
      <c r="N23" s="51">
        <v>90</v>
      </c>
      <c r="O23" s="57">
        <f t="shared" si="3"/>
        <v>54.000000000000007</v>
      </c>
    </row>
    <row r="24" spans="1:15" ht="15.75" customHeight="1">
      <c r="A24" s="199"/>
      <c r="B24" s="112">
        <f t="shared" si="4"/>
        <v>1</v>
      </c>
      <c r="C24" s="186"/>
      <c r="D24" s="41" t="s">
        <v>13</v>
      </c>
      <c r="E24" s="59">
        <v>2.0000000000000001E-4</v>
      </c>
      <c r="F24" s="53">
        <f t="shared" si="5"/>
        <v>14</v>
      </c>
      <c r="G24" s="49">
        <v>330</v>
      </c>
      <c r="H24" s="54">
        <f t="shared" si="0"/>
        <v>6.6000000000000003E-2</v>
      </c>
      <c r="I24" s="57">
        <f t="shared" si="1"/>
        <v>0.92400000000000004</v>
      </c>
      <c r="J24" s="56">
        <f>F24*E24</f>
        <v>2.8E-3</v>
      </c>
      <c r="L24" s="42" t="s">
        <v>19</v>
      </c>
      <c r="M24" s="56">
        <f>J41+J256</f>
        <v>0</v>
      </c>
      <c r="N24" s="51">
        <v>100</v>
      </c>
      <c r="O24" s="57">
        <f t="shared" si="3"/>
        <v>0</v>
      </c>
    </row>
    <row r="25" spans="1:15" ht="15.75" customHeight="1">
      <c r="A25" s="199"/>
      <c r="B25" s="112">
        <f t="shared" si="4"/>
        <v>1</v>
      </c>
      <c r="C25" s="187"/>
      <c r="D25" s="41" t="s">
        <v>79</v>
      </c>
      <c r="E25" s="58">
        <v>0.2</v>
      </c>
      <c r="F25" s="53">
        <f t="shared" si="5"/>
        <v>14</v>
      </c>
      <c r="G25" s="49"/>
      <c r="H25" s="54"/>
      <c r="I25" s="55"/>
      <c r="J25" s="56">
        <f t="shared" si="2"/>
        <v>2.8000000000000003</v>
      </c>
      <c r="L25" s="42" t="s">
        <v>21</v>
      </c>
      <c r="M25" s="56">
        <f>J43+J175</f>
        <v>1.708</v>
      </c>
      <c r="N25" s="51">
        <v>90</v>
      </c>
      <c r="O25" s="57">
        <f t="shared" si="3"/>
        <v>153.72</v>
      </c>
    </row>
    <row r="26" spans="1:15" ht="15.75" customHeight="1">
      <c r="A26" s="199"/>
      <c r="B26" s="112">
        <f t="shared" si="4"/>
        <v>1</v>
      </c>
      <c r="C26" s="164" t="s">
        <v>38</v>
      </c>
      <c r="D26" s="41" t="s">
        <v>38</v>
      </c>
      <c r="E26" s="58">
        <v>0.04</v>
      </c>
      <c r="F26" s="53">
        <f t="shared" si="5"/>
        <v>14</v>
      </c>
      <c r="G26" s="49">
        <v>42</v>
      </c>
      <c r="H26" s="54">
        <f t="shared" si="0"/>
        <v>1.68</v>
      </c>
      <c r="I26" s="55">
        <f t="shared" si="1"/>
        <v>23.520000000000003</v>
      </c>
      <c r="J26" s="56">
        <f t="shared" si="2"/>
        <v>0.56000000000000005</v>
      </c>
      <c r="L26" s="41" t="s">
        <v>70</v>
      </c>
      <c r="M26" s="56">
        <f>J50</f>
        <v>1.4000000000000001</v>
      </c>
      <c r="N26" s="51">
        <v>94</v>
      </c>
      <c r="O26" s="57">
        <f t="shared" si="3"/>
        <v>131.60000000000002</v>
      </c>
    </row>
    <row r="27" spans="1:15" ht="15.75" customHeight="1">
      <c r="A27" s="188" t="s">
        <v>41</v>
      </c>
      <c r="B27" s="188"/>
      <c r="C27" s="188"/>
      <c r="D27" s="188"/>
      <c r="E27" s="163"/>
      <c r="F27" s="163"/>
      <c r="G27" s="163"/>
      <c r="H27" s="133">
        <f>SUM(H6:H26)</f>
        <v>61.000000000000014</v>
      </c>
      <c r="I27" s="133">
        <f>SUM(I6:I26)</f>
        <v>854.00000000000011</v>
      </c>
      <c r="J27" s="133">
        <f>SUM(J6:J26)</f>
        <v>26.094064705882349</v>
      </c>
      <c r="L27" s="41" t="s">
        <v>10</v>
      </c>
      <c r="M27" s="56">
        <f>J60+J164+J271</f>
        <v>1.05</v>
      </c>
      <c r="N27" s="51">
        <v>86</v>
      </c>
      <c r="O27" s="57">
        <f t="shared" si="3"/>
        <v>90.3</v>
      </c>
    </row>
    <row r="28" spans="1:15" ht="15.75" customHeight="1">
      <c r="A28" s="144"/>
      <c r="B28" s="145"/>
      <c r="C28" s="145"/>
      <c r="D28" s="145"/>
      <c r="E28" s="145"/>
      <c r="F28" s="145"/>
      <c r="G28" s="145"/>
      <c r="H28" s="146"/>
      <c r="I28" s="146"/>
      <c r="J28" s="147"/>
      <c r="L28" s="41"/>
      <c r="M28" s="56"/>
      <c r="N28" s="51"/>
      <c r="O28" s="57"/>
    </row>
    <row r="29" spans="1:15" ht="15.75" customHeight="1">
      <c r="A29" s="148"/>
      <c r="B29" s="149"/>
      <c r="C29" s="149"/>
      <c r="D29" s="149"/>
      <c r="E29" s="149"/>
      <c r="F29" s="149"/>
      <c r="G29" s="149"/>
      <c r="H29" s="150"/>
      <c r="I29" s="150"/>
      <c r="J29" s="151"/>
      <c r="L29" s="41"/>
      <c r="M29" s="56"/>
      <c r="N29" s="51"/>
      <c r="O29" s="57"/>
    </row>
    <row r="30" spans="1:15" ht="15.75" customHeight="1">
      <c r="A30" s="202" t="s">
        <v>52</v>
      </c>
      <c r="B30" s="139">
        <v>0</v>
      </c>
      <c r="C30" s="191" t="s">
        <v>20</v>
      </c>
      <c r="D30" s="140" t="s">
        <v>6</v>
      </c>
      <c r="E30" s="141">
        <v>7.2999999999999995E-2</v>
      </c>
      <c r="F30" s="142">
        <v>14</v>
      </c>
      <c r="G30" s="143">
        <v>35</v>
      </c>
      <c r="H30" s="166">
        <f>E30*G30</f>
        <v>2.5549999999999997</v>
      </c>
      <c r="I30" s="47">
        <f t="shared" ref="I30:I49" si="6">J30*G30</f>
        <v>35.770000000000003</v>
      </c>
      <c r="J30" s="141">
        <f>F30*E30</f>
        <v>1.022</v>
      </c>
      <c r="L30" s="41" t="s">
        <v>57</v>
      </c>
      <c r="M30" s="56">
        <f>J64+J275</f>
        <v>0.84</v>
      </c>
      <c r="N30" s="51">
        <v>120</v>
      </c>
      <c r="O30" s="57">
        <f t="shared" si="3"/>
        <v>100.8</v>
      </c>
    </row>
    <row r="31" spans="1:15" ht="15.75" customHeight="1">
      <c r="A31" s="203"/>
      <c r="B31" s="112">
        <f>B30</f>
        <v>0</v>
      </c>
      <c r="C31" s="192"/>
      <c r="D31" s="42" t="s">
        <v>7</v>
      </c>
      <c r="E31" s="6">
        <v>4.0000000000000001E-3</v>
      </c>
      <c r="F31" s="54">
        <f>F30</f>
        <v>14</v>
      </c>
      <c r="G31" s="50">
        <v>130</v>
      </c>
      <c r="H31" s="164">
        <f t="shared" ref="H31:H50" si="7">E31*G31</f>
        <v>0.52</v>
      </c>
      <c r="I31" s="7">
        <f t="shared" si="6"/>
        <v>7.28</v>
      </c>
      <c r="J31" s="6">
        <f t="shared" ref="J31:J50" si="8">F31*E31</f>
        <v>5.6000000000000001E-2</v>
      </c>
      <c r="L31" s="41" t="s">
        <v>24</v>
      </c>
      <c r="M31" s="56">
        <f>J66+J277</f>
        <v>5.6000000000000001E-2</v>
      </c>
      <c r="N31" s="51">
        <v>200</v>
      </c>
      <c r="O31" s="57">
        <f t="shared" si="3"/>
        <v>11.200000000000001</v>
      </c>
    </row>
    <row r="32" spans="1:15" ht="15.75" customHeight="1">
      <c r="A32" s="203"/>
      <c r="B32" s="112">
        <f t="shared" ref="B32:B50" si="9">B31</f>
        <v>0</v>
      </c>
      <c r="C32" s="204" t="s">
        <v>23</v>
      </c>
      <c r="D32" s="42" t="s">
        <v>8</v>
      </c>
      <c r="E32" s="6">
        <v>0.1</v>
      </c>
      <c r="F32" s="54">
        <f t="shared" ref="F32:F50" si="10">F31</f>
        <v>14</v>
      </c>
      <c r="G32" s="49">
        <v>50</v>
      </c>
      <c r="H32" s="164">
        <f t="shared" si="7"/>
        <v>5</v>
      </c>
      <c r="I32" s="7">
        <f t="shared" si="6"/>
        <v>70</v>
      </c>
      <c r="J32" s="6">
        <f t="shared" si="8"/>
        <v>1.4000000000000001</v>
      </c>
      <c r="L32" s="43" t="s">
        <v>15</v>
      </c>
      <c r="M32" s="56">
        <f>J81+J240</f>
        <v>0.28000000000000003</v>
      </c>
      <c r="N32" s="51">
        <v>140</v>
      </c>
      <c r="O32" s="57">
        <f t="shared" si="3"/>
        <v>39.200000000000003</v>
      </c>
    </row>
    <row r="33" spans="1:17" ht="15.75" customHeight="1">
      <c r="A33" s="203"/>
      <c r="B33" s="112">
        <f t="shared" si="9"/>
        <v>0</v>
      </c>
      <c r="C33" s="205"/>
      <c r="D33" s="42" t="s">
        <v>18</v>
      </c>
      <c r="E33" s="6">
        <v>0.02</v>
      </c>
      <c r="F33" s="54">
        <f t="shared" si="10"/>
        <v>14</v>
      </c>
      <c r="G33" s="50">
        <v>50</v>
      </c>
      <c r="H33" s="164">
        <f t="shared" si="7"/>
        <v>1</v>
      </c>
      <c r="I33" s="7">
        <f t="shared" si="6"/>
        <v>14.000000000000002</v>
      </c>
      <c r="J33" s="6">
        <f t="shared" si="8"/>
        <v>0.28000000000000003</v>
      </c>
      <c r="L33" s="41" t="s">
        <v>61</v>
      </c>
      <c r="M33" s="56">
        <f>J89+J173+J195+J300</f>
        <v>5.8530171568627454</v>
      </c>
      <c r="N33" s="51">
        <v>198</v>
      </c>
      <c r="O33" s="57">
        <f t="shared" si="3"/>
        <v>1158.8973970588236</v>
      </c>
    </row>
    <row r="34" spans="1:17" ht="15.75" customHeight="1">
      <c r="A34" s="203"/>
      <c r="B34" s="112">
        <f t="shared" si="9"/>
        <v>0</v>
      </c>
      <c r="C34" s="205"/>
      <c r="D34" s="42" t="s">
        <v>9</v>
      </c>
      <c r="E34" s="6">
        <v>1.2999999999999999E-2</v>
      </c>
      <c r="F34" s="54">
        <f t="shared" si="10"/>
        <v>14</v>
      </c>
      <c r="G34" s="50">
        <v>50</v>
      </c>
      <c r="H34" s="164">
        <f t="shared" si="7"/>
        <v>0.65</v>
      </c>
      <c r="I34" s="7">
        <f t="shared" si="6"/>
        <v>9.1</v>
      </c>
      <c r="J34" s="6">
        <f t="shared" si="8"/>
        <v>0.182</v>
      </c>
      <c r="L34" s="43" t="s">
        <v>65</v>
      </c>
      <c r="M34" s="56">
        <f>J93+J177+J261</f>
        <v>3.3320000000000003</v>
      </c>
      <c r="N34" s="51">
        <v>72</v>
      </c>
      <c r="O34" s="57">
        <f t="shared" si="3"/>
        <v>239.90400000000002</v>
      </c>
    </row>
    <row r="35" spans="1:17" ht="15.75" customHeight="1">
      <c r="A35" s="203"/>
      <c r="B35" s="112">
        <f t="shared" si="9"/>
        <v>0</v>
      </c>
      <c r="C35" s="205"/>
      <c r="D35" s="42" t="s">
        <v>11</v>
      </c>
      <c r="E35" s="6">
        <v>1.2E-2</v>
      </c>
      <c r="F35" s="54">
        <f t="shared" si="10"/>
        <v>14</v>
      </c>
      <c r="G35" s="50">
        <v>25</v>
      </c>
      <c r="H35" s="164">
        <f t="shared" si="7"/>
        <v>0.3</v>
      </c>
      <c r="I35" s="7">
        <f t="shared" si="6"/>
        <v>4.2</v>
      </c>
      <c r="J35" s="6">
        <f t="shared" si="8"/>
        <v>0.16800000000000001</v>
      </c>
      <c r="L35" s="44" t="s">
        <v>22</v>
      </c>
      <c r="M35" s="56">
        <f>J205+J263+J310</f>
        <v>1.9500000000000002</v>
      </c>
      <c r="N35" s="51">
        <v>88</v>
      </c>
      <c r="O35" s="57">
        <f t="shared" si="3"/>
        <v>171.60000000000002</v>
      </c>
    </row>
    <row r="36" spans="1:17" ht="15.75" customHeight="1">
      <c r="A36" s="203"/>
      <c r="B36" s="112">
        <f t="shared" si="9"/>
        <v>0</v>
      </c>
      <c r="C36" s="205"/>
      <c r="D36" s="42" t="s">
        <v>7</v>
      </c>
      <c r="E36" s="6">
        <v>5.0000000000000001E-3</v>
      </c>
      <c r="F36" s="54">
        <f t="shared" si="10"/>
        <v>14</v>
      </c>
      <c r="G36" s="50">
        <v>130</v>
      </c>
      <c r="H36" s="164">
        <f t="shared" si="7"/>
        <v>0.65</v>
      </c>
      <c r="I36" s="7">
        <f t="shared" si="6"/>
        <v>9.1000000000000014</v>
      </c>
      <c r="J36" s="6">
        <f t="shared" si="8"/>
        <v>7.0000000000000007E-2</v>
      </c>
      <c r="L36" s="41" t="s">
        <v>25</v>
      </c>
      <c r="M36" s="56">
        <f>J124+J305</f>
        <v>1.1499999999999999</v>
      </c>
      <c r="N36" s="51">
        <v>150</v>
      </c>
      <c r="O36" s="57">
        <f t="shared" si="3"/>
        <v>172.5</v>
      </c>
    </row>
    <row r="37" spans="1:17" ht="15.75" customHeight="1">
      <c r="A37" s="203"/>
      <c r="B37" s="112">
        <f t="shared" si="9"/>
        <v>0</v>
      </c>
      <c r="C37" s="193"/>
      <c r="D37" s="42" t="s">
        <v>79</v>
      </c>
      <c r="E37" s="6">
        <v>0.17499999999999999</v>
      </c>
      <c r="F37" s="54">
        <f t="shared" si="10"/>
        <v>14</v>
      </c>
      <c r="G37" s="50"/>
      <c r="H37" s="164"/>
      <c r="I37" s="7"/>
      <c r="J37" s="6">
        <f t="shared" si="8"/>
        <v>2.4499999999999997</v>
      </c>
      <c r="L37" s="41" t="s">
        <v>17</v>
      </c>
      <c r="M37" s="56">
        <f>J241</f>
        <v>0</v>
      </c>
      <c r="N37" s="51">
        <v>150</v>
      </c>
      <c r="O37" s="57">
        <f t="shared" si="3"/>
        <v>0</v>
      </c>
    </row>
    <row r="38" spans="1:17" ht="15.75" customHeight="1">
      <c r="A38" s="203"/>
      <c r="B38" s="112">
        <f t="shared" si="9"/>
        <v>0</v>
      </c>
      <c r="C38" s="200" t="s">
        <v>61</v>
      </c>
      <c r="D38" s="42" t="s">
        <v>61</v>
      </c>
      <c r="E38" s="6">
        <f>H38/G38</f>
        <v>0.11578823529411764</v>
      </c>
      <c r="F38" s="54">
        <f t="shared" si="10"/>
        <v>14</v>
      </c>
      <c r="G38" s="50">
        <v>170</v>
      </c>
      <c r="H38" s="164">
        <f>61-H30-H31-H32-H33-H34-H35-H36-H37-H39-H40-H41-H42-H43-H44-H45-H46-H47-H48-H49-H50</f>
        <v>19.683999999999997</v>
      </c>
      <c r="I38" s="7">
        <f t="shared" si="6"/>
        <v>275.57599999999996</v>
      </c>
      <c r="J38" s="6">
        <f t="shared" si="8"/>
        <v>1.6210352941176469</v>
      </c>
      <c r="L38" s="41" t="s">
        <v>89</v>
      </c>
      <c r="M38" s="56">
        <f>J84+J122+J168+J228</f>
        <v>1.708</v>
      </c>
      <c r="N38" s="51">
        <v>50</v>
      </c>
      <c r="O38" s="57">
        <f t="shared" si="3"/>
        <v>85.399999999999991</v>
      </c>
    </row>
    <row r="39" spans="1:17" ht="15.75" customHeight="1">
      <c r="A39" s="203"/>
      <c r="B39" s="112">
        <f t="shared" si="9"/>
        <v>0</v>
      </c>
      <c r="C39" s="200"/>
      <c r="D39" s="42"/>
      <c r="E39" s="6"/>
      <c r="F39" s="54">
        <f t="shared" si="10"/>
        <v>14</v>
      </c>
      <c r="G39" s="50">
        <v>32</v>
      </c>
      <c r="H39" s="164">
        <f t="shared" si="7"/>
        <v>0</v>
      </c>
      <c r="I39" s="7">
        <f t="shared" si="6"/>
        <v>0</v>
      </c>
      <c r="J39" s="6">
        <f t="shared" si="8"/>
        <v>0</v>
      </c>
      <c r="L39" s="42" t="s">
        <v>35</v>
      </c>
      <c r="M39" s="56">
        <f>J134+J214</f>
        <v>0.5</v>
      </c>
      <c r="N39" s="51">
        <v>81</v>
      </c>
      <c r="O39" s="57">
        <f t="shared" si="3"/>
        <v>40.5</v>
      </c>
    </row>
    <row r="40" spans="1:17" ht="15.75" customHeight="1">
      <c r="A40" s="203"/>
      <c r="B40" s="112">
        <f t="shared" si="9"/>
        <v>0</v>
      </c>
      <c r="C40" s="200"/>
      <c r="D40" s="42"/>
      <c r="E40" s="6"/>
      <c r="F40" s="54">
        <f t="shared" si="10"/>
        <v>14</v>
      </c>
      <c r="G40" s="50">
        <v>90</v>
      </c>
      <c r="H40" s="164">
        <f t="shared" si="7"/>
        <v>0</v>
      </c>
      <c r="I40" s="7">
        <f t="shared" si="6"/>
        <v>0</v>
      </c>
      <c r="J40" s="6">
        <f t="shared" si="8"/>
        <v>0</v>
      </c>
      <c r="L40" s="41" t="s">
        <v>73</v>
      </c>
      <c r="M40" s="56">
        <f>J138</f>
        <v>0.55000000000000004</v>
      </c>
      <c r="N40" s="51">
        <v>40</v>
      </c>
      <c r="O40" s="57">
        <f t="shared" si="3"/>
        <v>22</v>
      </c>
    </row>
    <row r="41" spans="1:17" ht="15.75" customHeight="1">
      <c r="A41" s="203"/>
      <c r="B41" s="112">
        <f t="shared" si="9"/>
        <v>0</v>
      </c>
      <c r="C41" s="200"/>
      <c r="D41" s="42"/>
      <c r="E41" s="6"/>
      <c r="F41" s="54">
        <f t="shared" si="10"/>
        <v>14</v>
      </c>
      <c r="G41" s="50">
        <v>100</v>
      </c>
      <c r="H41" s="164">
        <f t="shared" si="7"/>
        <v>0</v>
      </c>
      <c r="I41" s="7">
        <f t="shared" si="6"/>
        <v>0</v>
      </c>
      <c r="J41" s="6">
        <f t="shared" si="8"/>
        <v>0</v>
      </c>
      <c r="L41" s="41" t="s">
        <v>16</v>
      </c>
      <c r="M41" s="56">
        <f>J147</f>
        <v>4.3999999999999997E-2</v>
      </c>
      <c r="N41" s="51">
        <v>50</v>
      </c>
      <c r="O41" s="57">
        <f>M41*N41</f>
        <v>2.1999999999999997</v>
      </c>
    </row>
    <row r="42" spans="1:17" ht="15.75" customHeight="1">
      <c r="A42" s="203"/>
      <c r="B42" s="112">
        <f t="shared" si="9"/>
        <v>0</v>
      </c>
      <c r="C42" s="200"/>
      <c r="D42" s="42" t="s">
        <v>7</v>
      </c>
      <c r="E42" s="6">
        <v>3.0000000000000001E-3</v>
      </c>
      <c r="F42" s="54">
        <f t="shared" si="10"/>
        <v>14</v>
      </c>
      <c r="G42" s="50">
        <v>130</v>
      </c>
      <c r="H42" s="164">
        <f t="shared" si="7"/>
        <v>0.39</v>
      </c>
      <c r="I42" s="7">
        <f t="shared" si="6"/>
        <v>5.46</v>
      </c>
      <c r="J42" s="6">
        <f t="shared" si="8"/>
        <v>4.2000000000000003E-2</v>
      </c>
      <c r="L42" s="114" t="s">
        <v>41</v>
      </c>
      <c r="M42" s="115">
        <f>SUM(M6:M41)</f>
        <v>149.47092500000002</v>
      </c>
      <c r="N42" s="116"/>
      <c r="O42" s="117">
        <f>SUM(O6:O41)</f>
        <v>27624.422985294117</v>
      </c>
      <c r="Q42" s="102"/>
    </row>
    <row r="43" spans="1:17" ht="15.75" customHeight="1">
      <c r="A43" s="203"/>
      <c r="B43" s="112">
        <f t="shared" si="9"/>
        <v>0</v>
      </c>
      <c r="C43" s="194" t="s">
        <v>26</v>
      </c>
      <c r="D43" s="42" t="s">
        <v>21</v>
      </c>
      <c r="E43" s="6">
        <v>6.0999999999999999E-2</v>
      </c>
      <c r="F43" s="54">
        <f t="shared" si="10"/>
        <v>14</v>
      </c>
      <c r="G43" s="50">
        <v>105</v>
      </c>
      <c r="H43" s="164">
        <f t="shared" si="7"/>
        <v>6.4050000000000002</v>
      </c>
      <c r="I43" s="7">
        <f t="shared" si="6"/>
        <v>89.67</v>
      </c>
      <c r="J43" s="6">
        <f t="shared" si="8"/>
        <v>0.85399999999999998</v>
      </c>
      <c r="L43" s="102"/>
      <c r="M43" s="102"/>
      <c r="N43" s="102"/>
      <c r="O43" s="118"/>
      <c r="Q43" s="102"/>
    </row>
    <row r="44" spans="1:17" ht="15.75" customHeight="1">
      <c r="A44" s="203"/>
      <c r="B44" s="112">
        <f t="shared" si="9"/>
        <v>0</v>
      </c>
      <c r="C44" s="194"/>
      <c r="D44" s="42" t="s">
        <v>27</v>
      </c>
      <c r="E44" s="6">
        <v>6.0000000000000001E-3</v>
      </c>
      <c r="F44" s="54">
        <f t="shared" si="10"/>
        <v>14</v>
      </c>
      <c r="G44" s="50">
        <v>520</v>
      </c>
      <c r="H44" s="164">
        <f t="shared" si="7"/>
        <v>3.12</v>
      </c>
      <c r="I44" s="7">
        <f t="shared" si="6"/>
        <v>43.68</v>
      </c>
      <c r="J44" s="6">
        <f t="shared" si="8"/>
        <v>8.4000000000000005E-2</v>
      </c>
      <c r="L44" s="119"/>
      <c r="M44" s="119"/>
      <c r="N44" s="119"/>
      <c r="O44" s="102"/>
      <c r="Q44" s="102"/>
    </row>
    <row r="45" spans="1:17" ht="15.75" customHeight="1">
      <c r="A45" s="203"/>
      <c r="B45" s="112">
        <f t="shared" si="9"/>
        <v>0</v>
      </c>
      <c r="C45" s="185" t="s">
        <v>39</v>
      </c>
      <c r="D45" s="41" t="s">
        <v>76</v>
      </c>
      <c r="E45" s="8">
        <v>0.02</v>
      </c>
      <c r="F45" s="54">
        <f t="shared" si="10"/>
        <v>14</v>
      </c>
      <c r="G45" s="49">
        <v>130</v>
      </c>
      <c r="H45" s="168">
        <f t="shared" ref="H45:H47" si="11">G45*E45</f>
        <v>2.6</v>
      </c>
      <c r="I45" s="7">
        <f t="shared" si="6"/>
        <v>36.400000000000006</v>
      </c>
      <c r="J45" s="9">
        <f t="shared" si="8"/>
        <v>0.28000000000000003</v>
      </c>
      <c r="L45" s="170" t="s">
        <v>103</v>
      </c>
      <c r="M45" s="120"/>
      <c r="N45" s="176" t="s">
        <v>129</v>
      </c>
      <c r="O45" s="176"/>
      <c r="P45" s="176"/>
      <c r="Q45" s="102"/>
    </row>
    <row r="46" spans="1:17" s="123" customFormat="1" ht="15.75" customHeight="1">
      <c r="A46" s="203"/>
      <c r="B46" s="112">
        <f t="shared" si="9"/>
        <v>0</v>
      </c>
      <c r="C46" s="186"/>
      <c r="D46" s="41" t="s">
        <v>12</v>
      </c>
      <c r="E46" s="8">
        <v>0.02</v>
      </c>
      <c r="F46" s="54">
        <f t="shared" si="10"/>
        <v>14</v>
      </c>
      <c r="G46" s="49">
        <v>85</v>
      </c>
      <c r="H46" s="168">
        <f t="shared" si="11"/>
        <v>1.7</v>
      </c>
      <c r="I46" s="7">
        <f t="shared" si="6"/>
        <v>23.8</v>
      </c>
      <c r="J46" s="9">
        <f t="shared" si="8"/>
        <v>0.28000000000000003</v>
      </c>
      <c r="K46" s="102"/>
      <c r="L46" s="121"/>
      <c r="M46" s="122" t="s">
        <v>95</v>
      </c>
      <c r="N46" s="177" t="s">
        <v>96</v>
      </c>
      <c r="O46" s="177"/>
      <c r="P46" s="177"/>
      <c r="Q46" s="102"/>
    </row>
    <row r="47" spans="1:17" ht="15.75" customHeight="1">
      <c r="A47" s="203"/>
      <c r="B47" s="112">
        <f t="shared" si="9"/>
        <v>0</v>
      </c>
      <c r="C47" s="186"/>
      <c r="D47" s="41" t="s">
        <v>13</v>
      </c>
      <c r="E47" s="20">
        <v>2.0000000000000001E-4</v>
      </c>
      <c r="F47" s="54">
        <f t="shared" si="10"/>
        <v>14</v>
      </c>
      <c r="G47" s="49">
        <v>330</v>
      </c>
      <c r="H47" s="168">
        <f t="shared" si="11"/>
        <v>6.6000000000000003E-2</v>
      </c>
      <c r="I47" s="7">
        <f t="shared" si="6"/>
        <v>0.92400000000000004</v>
      </c>
      <c r="J47" s="9">
        <f>F47*E47</f>
        <v>2.8E-3</v>
      </c>
      <c r="L47" s="102"/>
      <c r="M47" s="118"/>
      <c r="N47" s="102"/>
      <c r="O47" s="102"/>
      <c r="P47" s="102"/>
      <c r="Q47" s="102"/>
    </row>
    <row r="48" spans="1:17" ht="15.75" customHeight="1">
      <c r="A48" s="203"/>
      <c r="B48" s="112">
        <f t="shared" si="9"/>
        <v>0</v>
      </c>
      <c r="C48" s="187"/>
      <c r="D48" s="41" t="s">
        <v>79</v>
      </c>
      <c r="E48" s="20">
        <v>0.2</v>
      </c>
      <c r="F48" s="54">
        <f t="shared" si="10"/>
        <v>14</v>
      </c>
      <c r="G48" s="49"/>
      <c r="H48" s="168"/>
      <c r="I48" s="7"/>
      <c r="J48" s="9">
        <f t="shared" si="8"/>
        <v>2.8000000000000003</v>
      </c>
      <c r="L48" s="102"/>
      <c r="M48" s="118"/>
      <c r="N48" s="102"/>
      <c r="O48" s="102"/>
      <c r="P48" s="102"/>
      <c r="Q48" s="102"/>
    </row>
    <row r="49" spans="1:17" ht="15.75" customHeight="1">
      <c r="A49" s="203"/>
      <c r="B49" s="112">
        <f t="shared" si="9"/>
        <v>0</v>
      </c>
      <c r="C49" s="168" t="s">
        <v>38</v>
      </c>
      <c r="D49" s="42" t="s">
        <v>38</v>
      </c>
      <c r="E49" s="6">
        <v>0.08</v>
      </c>
      <c r="F49" s="54">
        <f t="shared" si="10"/>
        <v>14</v>
      </c>
      <c r="G49" s="50">
        <v>42</v>
      </c>
      <c r="H49" s="164">
        <f t="shared" si="7"/>
        <v>3.36</v>
      </c>
      <c r="I49" s="7">
        <f t="shared" si="6"/>
        <v>47.040000000000006</v>
      </c>
      <c r="J49" s="6">
        <f t="shared" si="8"/>
        <v>1.1200000000000001</v>
      </c>
      <c r="L49" s="102"/>
      <c r="M49" s="124"/>
      <c r="N49" s="118"/>
      <c r="O49" s="102"/>
      <c r="P49" s="102"/>
      <c r="Q49" s="102"/>
    </row>
    <row r="50" spans="1:17" ht="15.75" customHeight="1">
      <c r="A50" s="203"/>
      <c r="B50" s="112">
        <f t="shared" si="9"/>
        <v>0</v>
      </c>
      <c r="C50" s="164" t="s">
        <v>70</v>
      </c>
      <c r="D50" s="41" t="s">
        <v>70</v>
      </c>
      <c r="E50" s="9">
        <v>0.1</v>
      </c>
      <c r="F50" s="54">
        <f t="shared" si="10"/>
        <v>14</v>
      </c>
      <c r="G50" s="50">
        <v>130</v>
      </c>
      <c r="H50" s="164">
        <f t="shared" si="7"/>
        <v>13</v>
      </c>
      <c r="I50" s="7">
        <f>J50*G50</f>
        <v>182.00000000000003</v>
      </c>
      <c r="J50" s="6">
        <f t="shared" si="8"/>
        <v>1.4000000000000001</v>
      </c>
      <c r="L50" s="102"/>
      <c r="M50" s="102"/>
      <c r="N50" s="102"/>
      <c r="O50" s="102"/>
      <c r="P50" s="102"/>
      <c r="Q50" s="102"/>
    </row>
    <row r="51" spans="1:17" ht="15.75" customHeight="1">
      <c r="A51" s="171" t="s">
        <v>41</v>
      </c>
      <c r="B51" s="171"/>
      <c r="C51" s="171"/>
      <c r="D51" s="171"/>
      <c r="E51" s="165"/>
      <c r="F51" s="165"/>
      <c r="G51" s="165"/>
      <c r="H51" s="113">
        <f>SUM(H30:H50)</f>
        <v>61</v>
      </c>
      <c r="I51" s="113">
        <f>SUM(I30:I50)</f>
        <v>853.99999999999977</v>
      </c>
      <c r="J51" s="113">
        <f>SUM(J30:J50)</f>
        <v>14.111835294117645</v>
      </c>
    </row>
    <row r="52" spans="1:17" s="102" customFormat="1" ht="15.75" customHeight="1"/>
    <row r="53" spans="1:17" s="102" customFormat="1" ht="15.75" customHeight="1"/>
    <row r="54" spans="1:17" s="102" customFormat="1" ht="15.75" customHeight="1"/>
    <row r="55" spans="1:17" s="102" customFormat="1" ht="15.75" customHeight="1"/>
    <row r="56" spans="1:17" ht="28.5" customHeight="1">
      <c r="A56" s="178" t="s">
        <v>47</v>
      </c>
      <c r="B56" s="179"/>
      <c r="C56" s="105" t="s">
        <v>53</v>
      </c>
      <c r="D56" s="105" t="s">
        <v>60</v>
      </c>
      <c r="E56" s="106" t="s">
        <v>49</v>
      </c>
      <c r="F56" s="105" t="s">
        <v>1</v>
      </c>
      <c r="G56" s="105" t="s">
        <v>46</v>
      </c>
      <c r="H56" s="105" t="s">
        <v>50</v>
      </c>
      <c r="I56" s="105" t="s">
        <v>51</v>
      </c>
      <c r="J56" s="107" t="s">
        <v>2</v>
      </c>
    </row>
    <row r="57" spans="1:17" ht="15.75" customHeight="1">
      <c r="A57" s="180" t="s">
        <v>54</v>
      </c>
      <c r="B57" s="61">
        <v>1</v>
      </c>
      <c r="C57" s="182" t="s">
        <v>133</v>
      </c>
      <c r="D57" s="41" t="s">
        <v>4</v>
      </c>
      <c r="E57" s="8">
        <v>2.5999999999999999E-2</v>
      </c>
      <c r="F57" s="49">
        <v>14</v>
      </c>
      <c r="G57" s="49">
        <v>60</v>
      </c>
      <c r="H57" s="164">
        <f>G57*E57</f>
        <v>1.5599999999999998</v>
      </c>
      <c r="I57" s="7">
        <f>J57*G57</f>
        <v>21.84</v>
      </c>
      <c r="J57" s="9">
        <f>F57*E57</f>
        <v>0.36399999999999999</v>
      </c>
      <c r="L57" s="126"/>
    </row>
    <row r="58" spans="1:17" ht="15.75" customHeight="1">
      <c r="A58" s="181"/>
      <c r="B58" s="64">
        <f>B57</f>
        <v>1</v>
      </c>
      <c r="C58" s="183"/>
      <c r="D58" s="41" t="s">
        <v>7</v>
      </c>
      <c r="E58" s="8">
        <v>6.0000000000000001E-3</v>
      </c>
      <c r="F58" s="53">
        <f>F57</f>
        <v>14</v>
      </c>
      <c r="G58" s="49">
        <v>120</v>
      </c>
      <c r="H58" s="164">
        <f t="shared" ref="H58:H59" si="12">G58*E58</f>
        <v>0.72</v>
      </c>
      <c r="I58" s="7">
        <f t="shared" ref="I58:I62" si="13">J58*G58</f>
        <v>10.08</v>
      </c>
      <c r="J58" s="9">
        <f t="shared" ref="J58:J62" si="14">F58*E58</f>
        <v>8.4000000000000005E-2</v>
      </c>
      <c r="L58" s="126"/>
    </row>
    <row r="59" spans="1:17" ht="15.75" customHeight="1">
      <c r="A59" s="181"/>
      <c r="B59" s="64">
        <f t="shared" ref="B59:B74" si="15">B58</f>
        <v>1</v>
      </c>
      <c r="C59" s="183"/>
      <c r="D59" s="41"/>
      <c r="E59" s="8"/>
      <c r="F59" s="53">
        <f t="shared" ref="F59:F74" si="16">F58</f>
        <v>14</v>
      </c>
      <c r="G59" s="49">
        <v>28</v>
      </c>
      <c r="H59" s="164">
        <f t="shared" si="12"/>
        <v>0</v>
      </c>
      <c r="I59" s="7">
        <f t="shared" si="13"/>
        <v>0</v>
      </c>
      <c r="J59" s="9">
        <f>F59*E59</f>
        <v>0</v>
      </c>
      <c r="L59" s="126"/>
    </row>
    <row r="60" spans="1:17" ht="15.75" customHeight="1">
      <c r="A60" s="181"/>
      <c r="B60" s="64">
        <f t="shared" si="15"/>
        <v>1</v>
      </c>
      <c r="C60" s="183"/>
      <c r="D60" s="41" t="s">
        <v>10</v>
      </c>
      <c r="E60" s="8">
        <v>2.5000000000000001E-2</v>
      </c>
      <c r="F60" s="53">
        <f t="shared" si="16"/>
        <v>14</v>
      </c>
      <c r="G60" s="49">
        <v>86</v>
      </c>
      <c r="H60" s="164">
        <f>G60*E60</f>
        <v>2.15</v>
      </c>
      <c r="I60" s="7">
        <f t="shared" si="13"/>
        <v>30.1</v>
      </c>
      <c r="J60" s="9">
        <f t="shared" si="14"/>
        <v>0.35000000000000003</v>
      </c>
      <c r="L60" s="126"/>
    </row>
    <row r="61" spans="1:17" ht="15.75" customHeight="1">
      <c r="A61" s="181"/>
      <c r="B61" s="64">
        <f t="shared" si="15"/>
        <v>1</v>
      </c>
      <c r="C61" s="183"/>
      <c r="D61" s="41" t="s">
        <v>9</v>
      </c>
      <c r="E61" s="8">
        <v>1.9E-2</v>
      </c>
      <c r="F61" s="53">
        <f t="shared" si="16"/>
        <v>14</v>
      </c>
      <c r="G61" s="49">
        <v>50</v>
      </c>
      <c r="H61" s="164">
        <f t="shared" ref="H61" si="17">G61*E61</f>
        <v>0.95</v>
      </c>
      <c r="I61" s="7">
        <f t="shared" si="13"/>
        <v>13.3</v>
      </c>
      <c r="J61" s="9">
        <f t="shared" si="14"/>
        <v>0.26600000000000001</v>
      </c>
      <c r="L61" s="126"/>
    </row>
    <row r="62" spans="1:17" ht="15.75" customHeight="1">
      <c r="A62" s="181"/>
      <c r="B62" s="64">
        <f t="shared" si="15"/>
        <v>1</v>
      </c>
      <c r="C62" s="184"/>
      <c r="D62" s="41" t="s">
        <v>11</v>
      </c>
      <c r="E62" s="8">
        <v>1.7999999999999999E-2</v>
      </c>
      <c r="F62" s="53">
        <f t="shared" si="16"/>
        <v>14</v>
      </c>
      <c r="G62" s="49">
        <v>25</v>
      </c>
      <c r="H62" s="164">
        <f>G62*E62</f>
        <v>0.44999999999999996</v>
      </c>
      <c r="I62" s="7">
        <f t="shared" si="13"/>
        <v>6.3</v>
      </c>
      <c r="J62" s="9">
        <f t="shared" si="14"/>
        <v>0.252</v>
      </c>
      <c r="L62" s="126"/>
    </row>
    <row r="63" spans="1:17" ht="15.75" customHeight="1">
      <c r="A63" s="181"/>
      <c r="B63" s="64">
        <f t="shared" si="15"/>
        <v>1</v>
      </c>
      <c r="C63" s="182" t="s">
        <v>153</v>
      </c>
      <c r="D63" s="41" t="s">
        <v>156</v>
      </c>
      <c r="E63" s="6">
        <f>H63/G63</f>
        <v>6.2383333333333318E-2</v>
      </c>
      <c r="F63" s="53">
        <f t="shared" si="16"/>
        <v>14</v>
      </c>
      <c r="G63" s="51">
        <v>480</v>
      </c>
      <c r="H63" s="168">
        <f>61-H57-H58-H59-H60-H61-H62-H64-H65-H66-H67-H68-H69-H70-H71-H72-H73-H74</f>
        <v>29.943999999999992</v>
      </c>
      <c r="I63" s="7">
        <f>J63*G63</f>
        <v>419.21599999999989</v>
      </c>
      <c r="J63" s="9">
        <f>F63*E63</f>
        <v>0.8733666666666664</v>
      </c>
    </row>
    <row r="64" spans="1:17" ht="15.75" customHeight="1">
      <c r="A64" s="181"/>
      <c r="B64" s="64">
        <f t="shared" si="15"/>
        <v>1</v>
      </c>
      <c r="C64" s="183"/>
      <c r="D64" s="41" t="s">
        <v>155</v>
      </c>
      <c r="E64" s="6">
        <v>0.03</v>
      </c>
      <c r="F64" s="53">
        <f t="shared" si="16"/>
        <v>14</v>
      </c>
      <c r="G64" s="51">
        <v>120</v>
      </c>
      <c r="H64" s="168">
        <f t="shared" ref="H64:H72" si="18">G64*E64</f>
        <v>3.5999999999999996</v>
      </c>
      <c r="I64" s="7">
        <f t="shared" ref="I64:I74" si="19">J64*G64</f>
        <v>50.4</v>
      </c>
      <c r="J64" s="9">
        <f t="shared" ref="J64:J74" si="20">F64*E64</f>
        <v>0.42</v>
      </c>
    </row>
    <row r="65" spans="1:15" ht="15.75" customHeight="1">
      <c r="A65" s="181"/>
      <c r="B65" s="64">
        <f t="shared" si="15"/>
        <v>1</v>
      </c>
      <c r="C65" s="183"/>
      <c r="D65" s="41" t="s">
        <v>32</v>
      </c>
      <c r="E65" s="6">
        <v>1.2E-2</v>
      </c>
      <c r="F65" s="53">
        <f t="shared" si="16"/>
        <v>14</v>
      </c>
      <c r="G65" s="51">
        <v>180</v>
      </c>
      <c r="H65" s="168">
        <f t="shared" si="18"/>
        <v>2.16</v>
      </c>
      <c r="I65" s="7">
        <f t="shared" si="19"/>
        <v>30.240000000000002</v>
      </c>
      <c r="J65" s="9">
        <f t="shared" si="20"/>
        <v>0.16800000000000001</v>
      </c>
    </row>
    <row r="66" spans="1:15" ht="15.75" customHeight="1">
      <c r="A66" s="181"/>
      <c r="B66" s="64">
        <f t="shared" si="15"/>
        <v>1</v>
      </c>
      <c r="C66" s="183"/>
      <c r="D66" s="41" t="s">
        <v>11</v>
      </c>
      <c r="E66" s="6">
        <v>2E-3</v>
      </c>
      <c r="F66" s="53">
        <f t="shared" si="16"/>
        <v>14</v>
      </c>
      <c r="G66" s="49">
        <v>45</v>
      </c>
      <c r="H66" s="168">
        <f t="shared" si="18"/>
        <v>0.09</v>
      </c>
      <c r="I66" s="7">
        <f t="shared" si="19"/>
        <v>1.26</v>
      </c>
      <c r="J66" s="9">
        <f t="shared" si="20"/>
        <v>2.8000000000000001E-2</v>
      </c>
    </row>
    <row r="67" spans="1:15" ht="15.75" customHeight="1">
      <c r="A67" s="181"/>
      <c r="B67" s="64">
        <f t="shared" si="15"/>
        <v>1</v>
      </c>
      <c r="C67" s="184"/>
      <c r="D67" s="41" t="s">
        <v>79</v>
      </c>
      <c r="E67" s="6">
        <v>0.2</v>
      </c>
      <c r="F67" s="53">
        <f t="shared" si="16"/>
        <v>14</v>
      </c>
      <c r="G67" s="49"/>
      <c r="H67" s="168"/>
      <c r="I67" s="7"/>
      <c r="J67" s="9">
        <f t="shared" si="20"/>
        <v>2.8000000000000003</v>
      </c>
    </row>
    <row r="68" spans="1:15" ht="15.75" customHeight="1">
      <c r="A68" s="181"/>
      <c r="B68" s="64">
        <f t="shared" si="15"/>
        <v>1</v>
      </c>
      <c r="C68" s="182" t="s">
        <v>82</v>
      </c>
      <c r="D68" s="41" t="s">
        <v>8</v>
      </c>
      <c r="E68" s="6">
        <v>0.2</v>
      </c>
      <c r="F68" s="53">
        <f t="shared" si="16"/>
        <v>14</v>
      </c>
      <c r="G68" s="49">
        <v>50</v>
      </c>
      <c r="H68" s="168">
        <f t="shared" ref="H68:H69" si="21">G68*E68</f>
        <v>10</v>
      </c>
      <c r="I68" s="7">
        <f t="shared" ref="I68:I69" si="22">J68*G68</f>
        <v>140</v>
      </c>
      <c r="J68" s="9">
        <f t="shared" si="20"/>
        <v>2.8000000000000003</v>
      </c>
    </row>
    <row r="69" spans="1:15" ht="15.75" customHeight="1">
      <c r="A69" s="181"/>
      <c r="B69" s="64">
        <f t="shared" si="15"/>
        <v>1</v>
      </c>
      <c r="C69" s="184"/>
      <c r="D69" s="41" t="s">
        <v>27</v>
      </c>
      <c r="E69" s="6">
        <v>5.0000000000000001E-3</v>
      </c>
      <c r="F69" s="53">
        <f t="shared" si="16"/>
        <v>14</v>
      </c>
      <c r="G69" s="49">
        <v>520</v>
      </c>
      <c r="H69" s="168">
        <f t="shared" si="21"/>
        <v>2.6</v>
      </c>
      <c r="I69" s="7">
        <f t="shared" si="22"/>
        <v>36.400000000000006</v>
      </c>
      <c r="J69" s="9">
        <f t="shared" si="20"/>
        <v>7.0000000000000007E-2</v>
      </c>
    </row>
    <row r="70" spans="1:15" ht="15.75" customHeight="1">
      <c r="A70" s="181"/>
      <c r="B70" s="64">
        <f t="shared" si="15"/>
        <v>1</v>
      </c>
      <c r="C70" s="185" t="s">
        <v>97</v>
      </c>
      <c r="D70" s="41" t="s">
        <v>14</v>
      </c>
      <c r="E70" s="6">
        <v>4.5999999999999999E-2</v>
      </c>
      <c r="F70" s="53">
        <f t="shared" si="16"/>
        <v>14</v>
      </c>
      <c r="G70" s="51">
        <v>65</v>
      </c>
      <c r="H70" s="168">
        <f>G70*E70</f>
        <v>2.9899999999999998</v>
      </c>
      <c r="I70" s="7">
        <f t="shared" si="19"/>
        <v>41.86</v>
      </c>
      <c r="J70" s="9">
        <f t="shared" si="20"/>
        <v>0.64400000000000002</v>
      </c>
    </row>
    <row r="71" spans="1:15" ht="15.75" customHeight="1">
      <c r="A71" s="181"/>
      <c r="B71" s="64">
        <f t="shared" si="15"/>
        <v>1</v>
      </c>
      <c r="C71" s="186"/>
      <c r="D71" s="41" t="s">
        <v>12</v>
      </c>
      <c r="E71" s="6">
        <v>2.4E-2</v>
      </c>
      <c r="F71" s="53">
        <f t="shared" si="16"/>
        <v>14</v>
      </c>
      <c r="G71" s="49">
        <v>85</v>
      </c>
      <c r="H71" s="168">
        <f>G71*E71</f>
        <v>2.04</v>
      </c>
      <c r="I71" s="7">
        <f t="shared" si="19"/>
        <v>28.560000000000002</v>
      </c>
      <c r="J71" s="9">
        <f t="shared" si="20"/>
        <v>0.33600000000000002</v>
      </c>
    </row>
    <row r="72" spans="1:15" ht="15.75" customHeight="1">
      <c r="A72" s="181"/>
      <c r="B72" s="64">
        <f t="shared" si="15"/>
        <v>1</v>
      </c>
      <c r="C72" s="186"/>
      <c r="D72" s="41" t="s">
        <v>13</v>
      </c>
      <c r="E72" s="45">
        <v>2.0000000000000001E-4</v>
      </c>
      <c r="F72" s="53">
        <f t="shared" si="16"/>
        <v>14</v>
      </c>
      <c r="G72" s="49">
        <v>330</v>
      </c>
      <c r="H72" s="168">
        <f t="shared" si="18"/>
        <v>6.6000000000000003E-2</v>
      </c>
      <c r="I72" s="7">
        <f t="shared" si="19"/>
        <v>0.92400000000000004</v>
      </c>
      <c r="J72" s="9">
        <f t="shared" si="20"/>
        <v>2.8E-3</v>
      </c>
      <c r="L72" s="102"/>
      <c r="M72" s="102"/>
      <c r="N72" s="102"/>
      <c r="O72" s="102"/>
    </row>
    <row r="73" spans="1:15" ht="15.75" customHeight="1">
      <c r="A73" s="181"/>
      <c r="B73" s="64">
        <f t="shared" si="15"/>
        <v>1</v>
      </c>
      <c r="C73" s="187"/>
      <c r="D73" s="41" t="s">
        <v>79</v>
      </c>
      <c r="E73" s="6">
        <v>0.17199999999999999</v>
      </c>
      <c r="F73" s="53">
        <f t="shared" si="16"/>
        <v>14</v>
      </c>
      <c r="G73" s="49"/>
      <c r="H73" s="168"/>
      <c r="I73" s="7"/>
      <c r="J73" s="9">
        <f t="shared" si="20"/>
        <v>2.4079999999999999</v>
      </c>
      <c r="L73" s="102"/>
      <c r="M73" s="102"/>
      <c r="N73" s="102"/>
      <c r="O73" s="102"/>
    </row>
    <row r="74" spans="1:15" ht="15.75" customHeight="1">
      <c r="A74" s="181"/>
      <c r="B74" s="64">
        <f t="shared" si="15"/>
        <v>1</v>
      </c>
      <c r="C74" s="7" t="s">
        <v>38</v>
      </c>
      <c r="D74" s="46" t="s">
        <v>38</v>
      </c>
      <c r="E74" s="6">
        <v>0.04</v>
      </c>
      <c r="F74" s="53">
        <f t="shared" si="16"/>
        <v>14</v>
      </c>
      <c r="G74" s="49">
        <v>42</v>
      </c>
      <c r="H74" s="168">
        <f>G74*E74</f>
        <v>1.68</v>
      </c>
      <c r="I74" s="7">
        <f t="shared" si="19"/>
        <v>23.520000000000003</v>
      </c>
      <c r="J74" s="9">
        <f t="shared" si="20"/>
        <v>0.56000000000000005</v>
      </c>
      <c r="L74" s="102"/>
      <c r="M74" s="102"/>
      <c r="N74" s="102"/>
      <c r="O74" s="102"/>
    </row>
    <row r="75" spans="1:15" ht="15.75" customHeight="1">
      <c r="A75" s="188" t="s">
        <v>41</v>
      </c>
      <c r="B75" s="188"/>
      <c r="C75" s="188"/>
      <c r="D75" s="188"/>
      <c r="E75" s="163"/>
      <c r="F75" s="163"/>
      <c r="G75" s="163"/>
      <c r="H75" s="133">
        <f>SUM(H57:H74)</f>
        <v>61</v>
      </c>
      <c r="I75" s="133">
        <f>SUM(I57:I74)</f>
        <v>853.99999999999977</v>
      </c>
      <c r="J75" s="133">
        <f>SUM(J57:J74)</f>
        <v>12.426166666666669</v>
      </c>
      <c r="L75" s="102"/>
      <c r="M75" s="102"/>
      <c r="N75" s="102"/>
      <c r="O75" s="102"/>
    </row>
    <row r="76" spans="1:15" ht="15.75" customHeight="1">
      <c r="A76" s="144"/>
      <c r="B76" s="145"/>
      <c r="C76" s="145"/>
      <c r="D76" s="145"/>
      <c r="E76" s="145"/>
      <c r="F76" s="145"/>
      <c r="G76" s="145"/>
      <c r="H76" s="146"/>
      <c r="I76" s="146"/>
      <c r="J76" s="147"/>
      <c r="L76" s="102"/>
      <c r="M76" s="102"/>
      <c r="N76" s="102"/>
      <c r="O76" s="102"/>
    </row>
    <row r="77" spans="1:15" ht="15.75" customHeight="1">
      <c r="A77" s="152"/>
      <c r="B77" s="137"/>
      <c r="C77" s="137"/>
      <c r="D77" s="137"/>
      <c r="E77" s="137"/>
      <c r="F77" s="137"/>
      <c r="G77" s="137"/>
      <c r="H77" s="138"/>
      <c r="I77" s="138"/>
      <c r="J77" s="153"/>
      <c r="L77" s="102"/>
      <c r="M77" s="102"/>
      <c r="N77" s="102"/>
      <c r="O77" s="102"/>
    </row>
    <row r="78" spans="1:15" ht="15.75" customHeight="1">
      <c r="A78" s="148"/>
      <c r="B78" s="149"/>
      <c r="C78" s="149"/>
      <c r="D78" s="149"/>
      <c r="E78" s="149"/>
      <c r="F78" s="149"/>
      <c r="G78" s="149"/>
      <c r="H78" s="150"/>
      <c r="I78" s="150"/>
      <c r="J78" s="151"/>
      <c r="L78" s="102"/>
      <c r="M78" s="102"/>
      <c r="N78" s="102"/>
      <c r="O78" s="102"/>
    </row>
    <row r="79" spans="1:15" ht="15.75" customHeight="1">
      <c r="A79" s="202" t="s">
        <v>55</v>
      </c>
      <c r="B79" s="139">
        <v>1</v>
      </c>
      <c r="C79" s="193" t="s">
        <v>98</v>
      </c>
      <c r="D79" s="140" t="s">
        <v>9</v>
      </c>
      <c r="E79" s="141">
        <v>9.4E-2</v>
      </c>
      <c r="F79" s="142">
        <v>14</v>
      </c>
      <c r="G79" s="143">
        <v>50</v>
      </c>
      <c r="H79" s="166">
        <f>E79*G79</f>
        <v>4.7</v>
      </c>
      <c r="I79" s="47">
        <f>J79*G79</f>
        <v>65.8</v>
      </c>
      <c r="J79" s="141">
        <f>F79*E79</f>
        <v>1.3160000000000001</v>
      </c>
      <c r="L79" s="102"/>
      <c r="M79" s="102"/>
      <c r="N79" s="102"/>
      <c r="O79" s="102"/>
    </row>
    <row r="80" spans="1:15" ht="15.75" customHeight="1">
      <c r="A80" s="203"/>
      <c r="B80" s="112">
        <f>B79</f>
        <v>1</v>
      </c>
      <c r="C80" s="194"/>
      <c r="D80" s="42" t="s">
        <v>29</v>
      </c>
      <c r="E80" s="6">
        <v>2.9000000000000001E-2</v>
      </c>
      <c r="F80" s="54">
        <f>F79</f>
        <v>14</v>
      </c>
      <c r="G80" s="51">
        <v>65</v>
      </c>
      <c r="H80" s="164">
        <f t="shared" ref="H80:H87" si="23">E80*G80</f>
        <v>1.885</v>
      </c>
      <c r="I80" s="7">
        <f t="shared" ref="I80:I94" si="24">J80*G80</f>
        <v>26.39</v>
      </c>
      <c r="J80" s="6">
        <f t="shared" ref="J80:J94" si="25">F80*E80</f>
        <v>0.40600000000000003</v>
      </c>
      <c r="L80" s="102"/>
      <c r="M80" s="102"/>
      <c r="N80" s="102"/>
      <c r="O80" s="102"/>
    </row>
    <row r="81" spans="1:15" ht="15.75" customHeight="1">
      <c r="A81" s="203"/>
      <c r="B81" s="112">
        <f t="shared" ref="B81:B94" si="26">B80</f>
        <v>1</v>
      </c>
      <c r="C81" s="194"/>
      <c r="D81" s="42" t="s">
        <v>15</v>
      </c>
      <c r="E81" s="6">
        <v>0.01</v>
      </c>
      <c r="F81" s="54">
        <f t="shared" ref="F81:F94" si="27">F80</f>
        <v>14</v>
      </c>
      <c r="G81" s="51">
        <v>310</v>
      </c>
      <c r="H81" s="164">
        <f t="shared" si="23"/>
        <v>3.1</v>
      </c>
      <c r="I81" s="7">
        <f t="shared" si="24"/>
        <v>43.400000000000006</v>
      </c>
      <c r="J81" s="6">
        <f t="shared" si="25"/>
        <v>0.14000000000000001</v>
      </c>
      <c r="L81" s="102"/>
      <c r="M81" s="102"/>
      <c r="N81" s="102"/>
      <c r="O81" s="102"/>
    </row>
    <row r="82" spans="1:15" ht="15.75" customHeight="1">
      <c r="A82" s="203"/>
      <c r="B82" s="112">
        <f t="shared" si="26"/>
        <v>1</v>
      </c>
      <c r="C82" s="194"/>
      <c r="D82" s="42" t="s">
        <v>12</v>
      </c>
      <c r="E82" s="6">
        <v>1E-3</v>
      </c>
      <c r="F82" s="54">
        <f t="shared" si="27"/>
        <v>14</v>
      </c>
      <c r="G82" s="50">
        <v>55</v>
      </c>
      <c r="H82" s="164">
        <f t="shared" si="23"/>
        <v>5.5E-2</v>
      </c>
      <c r="I82" s="7">
        <f t="shared" si="24"/>
        <v>0.77</v>
      </c>
      <c r="J82" s="6">
        <f t="shared" si="25"/>
        <v>1.4E-2</v>
      </c>
      <c r="L82" s="126"/>
    </row>
    <row r="83" spans="1:15" ht="15.75" customHeight="1">
      <c r="A83" s="203"/>
      <c r="B83" s="112">
        <f t="shared" si="26"/>
        <v>1</v>
      </c>
      <c r="C83" s="204" t="s">
        <v>58</v>
      </c>
      <c r="D83" s="42" t="s">
        <v>8</v>
      </c>
      <c r="E83" s="6">
        <v>0.1</v>
      </c>
      <c r="F83" s="54">
        <f t="shared" si="27"/>
        <v>14</v>
      </c>
      <c r="G83" s="49">
        <v>50</v>
      </c>
      <c r="H83" s="164">
        <f t="shared" si="23"/>
        <v>5</v>
      </c>
      <c r="I83" s="7">
        <f t="shared" si="24"/>
        <v>70</v>
      </c>
      <c r="J83" s="6">
        <f t="shared" si="25"/>
        <v>1.4000000000000001</v>
      </c>
      <c r="L83" s="126"/>
    </row>
    <row r="84" spans="1:15" ht="15.75" customHeight="1">
      <c r="A84" s="203"/>
      <c r="B84" s="112">
        <f t="shared" si="26"/>
        <v>1</v>
      </c>
      <c r="C84" s="205"/>
      <c r="D84" s="42" t="s">
        <v>56</v>
      </c>
      <c r="E84" s="6">
        <v>0.01</v>
      </c>
      <c r="F84" s="54">
        <f t="shared" si="27"/>
        <v>14</v>
      </c>
      <c r="G84" s="50">
        <v>55</v>
      </c>
      <c r="H84" s="164">
        <f t="shared" si="23"/>
        <v>0.55000000000000004</v>
      </c>
      <c r="I84" s="7">
        <f t="shared" si="24"/>
        <v>7.7000000000000011</v>
      </c>
      <c r="J84" s="6">
        <f t="shared" si="25"/>
        <v>0.14000000000000001</v>
      </c>
      <c r="L84" s="126"/>
    </row>
    <row r="85" spans="1:15" ht="15.75" customHeight="1">
      <c r="A85" s="203"/>
      <c r="B85" s="112">
        <f t="shared" si="26"/>
        <v>1</v>
      </c>
      <c r="C85" s="205"/>
      <c r="D85" s="42" t="s">
        <v>9</v>
      </c>
      <c r="E85" s="6">
        <v>1.2999999999999999E-2</v>
      </c>
      <c r="F85" s="54">
        <f t="shared" si="27"/>
        <v>14</v>
      </c>
      <c r="G85" s="50">
        <v>50</v>
      </c>
      <c r="H85" s="164">
        <f t="shared" si="23"/>
        <v>0.65</v>
      </c>
      <c r="I85" s="7">
        <f t="shared" si="24"/>
        <v>9.1</v>
      </c>
      <c r="J85" s="6">
        <f t="shared" si="25"/>
        <v>0.182</v>
      </c>
      <c r="L85" s="126"/>
    </row>
    <row r="86" spans="1:15" ht="15.75" customHeight="1">
      <c r="A86" s="203"/>
      <c r="B86" s="112">
        <f t="shared" si="26"/>
        <v>1</v>
      </c>
      <c r="C86" s="205"/>
      <c r="D86" s="42" t="s">
        <v>11</v>
      </c>
      <c r="E86" s="6">
        <v>1.2E-2</v>
      </c>
      <c r="F86" s="54">
        <f t="shared" si="27"/>
        <v>14</v>
      </c>
      <c r="G86" s="50">
        <v>25</v>
      </c>
      <c r="H86" s="164">
        <f t="shared" si="23"/>
        <v>0.3</v>
      </c>
      <c r="I86" s="7">
        <f t="shared" si="24"/>
        <v>4.2</v>
      </c>
      <c r="J86" s="6">
        <f t="shared" si="25"/>
        <v>0.16800000000000001</v>
      </c>
      <c r="L86" s="126"/>
    </row>
    <row r="87" spans="1:15" ht="15.75" customHeight="1">
      <c r="A87" s="203"/>
      <c r="B87" s="112">
        <f t="shared" si="26"/>
        <v>1</v>
      </c>
      <c r="C87" s="205"/>
      <c r="D87" s="42" t="s">
        <v>7</v>
      </c>
      <c r="E87" s="6">
        <v>3.0000000000000001E-3</v>
      </c>
      <c r="F87" s="54">
        <f t="shared" si="27"/>
        <v>14</v>
      </c>
      <c r="G87" s="50">
        <v>120</v>
      </c>
      <c r="H87" s="164">
        <f t="shared" si="23"/>
        <v>0.36</v>
      </c>
      <c r="I87" s="7">
        <f t="shared" si="24"/>
        <v>5.04</v>
      </c>
      <c r="J87" s="6">
        <f t="shared" si="25"/>
        <v>4.2000000000000003E-2</v>
      </c>
      <c r="L87" s="126"/>
    </row>
    <row r="88" spans="1:15" ht="15.75" customHeight="1">
      <c r="A88" s="203"/>
      <c r="B88" s="112">
        <f t="shared" si="26"/>
        <v>1</v>
      </c>
      <c r="C88" s="193"/>
      <c r="D88" s="42" t="s">
        <v>79</v>
      </c>
      <c r="E88" s="6">
        <v>0.188</v>
      </c>
      <c r="F88" s="54">
        <f t="shared" si="27"/>
        <v>14</v>
      </c>
      <c r="G88" s="50"/>
      <c r="H88" s="164"/>
      <c r="I88" s="7"/>
      <c r="J88" s="6">
        <f t="shared" si="25"/>
        <v>2.6320000000000001</v>
      </c>
      <c r="L88" s="126"/>
    </row>
    <row r="89" spans="1:15" ht="15.75" customHeight="1">
      <c r="A89" s="203"/>
      <c r="B89" s="112">
        <f t="shared" si="26"/>
        <v>1</v>
      </c>
      <c r="C89" s="190" t="s">
        <v>83</v>
      </c>
      <c r="D89" s="41" t="s">
        <v>61</v>
      </c>
      <c r="E89" s="6">
        <f>H89/G89</f>
        <v>0.17926470588235299</v>
      </c>
      <c r="F89" s="54">
        <f t="shared" si="27"/>
        <v>14</v>
      </c>
      <c r="G89" s="49">
        <v>170</v>
      </c>
      <c r="H89" s="164">
        <f>61-H79-H80-H81-H82-H83-H84-H85-H86-H87-H90-H91-H92-H93-H94</f>
        <v>30.475000000000009</v>
      </c>
      <c r="I89" s="7">
        <f t="shared" si="24"/>
        <v>426.65000000000015</v>
      </c>
      <c r="J89" s="6">
        <f t="shared" si="25"/>
        <v>2.5097058823529421</v>
      </c>
      <c r="L89" s="126"/>
    </row>
    <row r="90" spans="1:15" ht="15.75" customHeight="1">
      <c r="A90" s="203"/>
      <c r="B90" s="112">
        <f t="shared" si="26"/>
        <v>1</v>
      </c>
      <c r="C90" s="192"/>
      <c r="D90" s="41" t="s">
        <v>11</v>
      </c>
      <c r="E90" s="6">
        <v>2.5000000000000001E-2</v>
      </c>
      <c r="F90" s="54">
        <f t="shared" si="27"/>
        <v>14</v>
      </c>
      <c r="G90" s="49">
        <v>25</v>
      </c>
      <c r="H90" s="164">
        <f>E90*G90</f>
        <v>0.625</v>
      </c>
      <c r="I90" s="7">
        <f>J90*G90</f>
        <v>8.75</v>
      </c>
      <c r="J90" s="6">
        <f>F90*E90</f>
        <v>0.35000000000000003</v>
      </c>
      <c r="L90" s="126"/>
    </row>
    <row r="91" spans="1:15" ht="15.75" customHeight="1">
      <c r="A91" s="203"/>
      <c r="B91" s="112">
        <f t="shared" si="26"/>
        <v>1</v>
      </c>
      <c r="C91" s="194" t="s">
        <v>90</v>
      </c>
      <c r="D91" s="41" t="s">
        <v>87</v>
      </c>
      <c r="E91" s="164">
        <v>0.06</v>
      </c>
      <c r="F91" s="54">
        <f t="shared" si="27"/>
        <v>14</v>
      </c>
      <c r="G91" s="49">
        <v>55</v>
      </c>
      <c r="H91" s="164">
        <f>E91*G91</f>
        <v>3.3</v>
      </c>
      <c r="I91" s="164">
        <f>J91*G91</f>
        <v>46.199999999999996</v>
      </c>
      <c r="J91" s="164">
        <f>F91*E91</f>
        <v>0.84</v>
      </c>
      <c r="L91" s="126"/>
    </row>
    <row r="92" spans="1:15" ht="15.75" customHeight="1">
      <c r="A92" s="203"/>
      <c r="B92" s="112">
        <f t="shared" si="26"/>
        <v>1</v>
      </c>
      <c r="C92" s="194"/>
      <c r="D92" s="42" t="s">
        <v>27</v>
      </c>
      <c r="E92" s="6">
        <v>6.0000000000000001E-3</v>
      </c>
      <c r="F92" s="54">
        <f t="shared" si="27"/>
        <v>14</v>
      </c>
      <c r="G92" s="50">
        <v>520</v>
      </c>
      <c r="H92" s="164">
        <f t="shared" ref="H92:H94" si="28">E92*G92</f>
        <v>3.12</v>
      </c>
      <c r="I92" s="7">
        <f t="shared" si="24"/>
        <v>43.68</v>
      </c>
      <c r="J92" s="6">
        <f t="shared" si="25"/>
        <v>8.4000000000000005E-2</v>
      </c>
      <c r="L92" s="126"/>
    </row>
    <row r="93" spans="1:15" ht="15.75" customHeight="1">
      <c r="A93" s="203"/>
      <c r="B93" s="112">
        <f t="shared" si="26"/>
        <v>1</v>
      </c>
      <c r="C93" s="164" t="s">
        <v>14</v>
      </c>
      <c r="D93" s="43" t="s">
        <v>14</v>
      </c>
      <c r="E93" s="8">
        <v>0.08</v>
      </c>
      <c r="F93" s="54">
        <f t="shared" si="27"/>
        <v>14</v>
      </c>
      <c r="G93" s="49">
        <v>65</v>
      </c>
      <c r="H93" s="164">
        <f t="shared" si="28"/>
        <v>5.2</v>
      </c>
      <c r="I93" s="7">
        <f t="shared" si="24"/>
        <v>72.800000000000011</v>
      </c>
      <c r="J93" s="9">
        <f t="shared" si="25"/>
        <v>1.1200000000000001</v>
      </c>
      <c r="L93" s="126"/>
    </row>
    <row r="94" spans="1:15" ht="15.75" customHeight="1">
      <c r="A94" s="203"/>
      <c r="B94" s="112">
        <f t="shared" si="26"/>
        <v>1</v>
      </c>
      <c r="C94" s="168" t="s">
        <v>38</v>
      </c>
      <c r="D94" s="42" t="s">
        <v>38</v>
      </c>
      <c r="E94" s="6">
        <v>0.04</v>
      </c>
      <c r="F94" s="54">
        <f t="shared" si="27"/>
        <v>14</v>
      </c>
      <c r="G94" s="50">
        <v>42</v>
      </c>
      <c r="H94" s="164">
        <f t="shared" si="28"/>
        <v>1.68</v>
      </c>
      <c r="I94" s="7">
        <f t="shared" si="24"/>
        <v>23.520000000000003</v>
      </c>
      <c r="J94" s="6">
        <f t="shared" si="25"/>
        <v>0.56000000000000005</v>
      </c>
      <c r="L94" s="126"/>
      <c r="M94" s="102"/>
      <c r="N94" s="102"/>
      <c r="O94" s="102"/>
    </row>
    <row r="95" spans="1:15" ht="15.75" customHeight="1">
      <c r="A95" s="171" t="s">
        <v>41</v>
      </c>
      <c r="B95" s="171"/>
      <c r="C95" s="171"/>
      <c r="D95" s="171"/>
      <c r="E95" s="165"/>
      <c r="F95" s="165"/>
      <c r="G95" s="165"/>
      <c r="H95" s="113">
        <f>SUM(H79:H94)</f>
        <v>61.000000000000007</v>
      </c>
      <c r="I95" s="113">
        <f>SUM(I79:I94)</f>
        <v>854.00000000000023</v>
      </c>
      <c r="J95" s="113">
        <f>SUM(J79:J94)</f>
        <v>11.903705882352943</v>
      </c>
      <c r="L95" s="102"/>
      <c r="M95" s="102"/>
      <c r="N95" s="102"/>
      <c r="O95" s="102"/>
    </row>
    <row r="96" spans="1:15" s="102" customFormat="1" ht="15.75" customHeight="1"/>
    <row r="97" spans="1:10" s="102" customFormat="1" ht="15.75" customHeight="1"/>
    <row r="98" spans="1:10" s="102" customFormat="1" ht="15.75" customHeight="1"/>
    <row r="99" spans="1:10" s="102" customFormat="1" ht="15.75" customHeight="1"/>
    <row r="100" spans="1:10" s="102" customFormat="1" ht="15.75" customHeight="1"/>
    <row r="101" spans="1:10" s="102" customFormat="1" ht="15.75" customHeight="1"/>
    <row r="102" spans="1:10" s="102" customFormat="1" ht="15.75" customHeight="1"/>
    <row r="103" spans="1:10" s="102" customFormat="1" ht="15.75" customHeight="1"/>
    <row r="104" spans="1:10" s="102" customFormat="1" ht="15.75" customHeight="1"/>
    <row r="105" spans="1:10" s="102" customFormat="1" ht="15.75" customHeight="1">
      <c r="A105" s="154"/>
      <c r="B105" s="155"/>
      <c r="C105" s="155"/>
      <c r="D105" s="155"/>
      <c r="E105" s="155"/>
      <c r="F105" s="155"/>
      <c r="G105" s="155"/>
      <c r="H105" s="155"/>
      <c r="I105" s="155"/>
      <c r="J105" s="156"/>
    </row>
    <row r="106" spans="1:10" s="102" customFormat="1" ht="15.75" customHeight="1">
      <c r="A106" s="157"/>
      <c r="B106" s="158"/>
      <c r="C106" s="158"/>
      <c r="D106" s="158"/>
      <c r="E106" s="158"/>
      <c r="F106" s="158"/>
      <c r="G106" s="158"/>
      <c r="H106" s="158"/>
      <c r="I106" s="158"/>
      <c r="J106" s="159"/>
    </row>
    <row r="107" spans="1:10" ht="28.5" customHeight="1">
      <c r="A107" s="178" t="s">
        <v>47</v>
      </c>
      <c r="B107" s="179"/>
      <c r="C107" s="105" t="s">
        <v>53</v>
      </c>
      <c r="D107" s="105" t="s">
        <v>60</v>
      </c>
      <c r="E107" s="106" t="s">
        <v>49</v>
      </c>
      <c r="F107" s="105" t="s">
        <v>1</v>
      </c>
      <c r="G107" s="105" t="s">
        <v>46</v>
      </c>
      <c r="H107" s="105" t="s">
        <v>50</v>
      </c>
      <c r="I107" s="105" t="s">
        <v>51</v>
      </c>
      <c r="J107" s="106" t="s">
        <v>2</v>
      </c>
    </row>
    <row r="108" spans="1:10" ht="15.75" customHeight="1">
      <c r="A108" s="196" t="s">
        <v>62</v>
      </c>
      <c r="B108" s="61">
        <v>1</v>
      </c>
      <c r="C108" s="189" t="s">
        <v>30</v>
      </c>
      <c r="D108" s="41" t="s">
        <v>75</v>
      </c>
      <c r="E108" s="6">
        <v>8.5000000000000006E-2</v>
      </c>
      <c r="F108" s="49">
        <v>14</v>
      </c>
      <c r="G108" s="49">
        <v>130</v>
      </c>
      <c r="H108" s="168">
        <f>G108*E108</f>
        <v>11.05</v>
      </c>
      <c r="I108" s="7">
        <f>J108*G108</f>
        <v>154.70000000000002</v>
      </c>
      <c r="J108" s="9">
        <f>F108*E108</f>
        <v>1.1900000000000002</v>
      </c>
    </row>
    <row r="109" spans="1:10" ht="15.75" customHeight="1">
      <c r="A109" s="196"/>
      <c r="B109" s="64">
        <f>B108</f>
        <v>1</v>
      </c>
      <c r="C109" s="189"/>
      <c r="D109" s="41" t="s">
        <v>11</v>
      </c>
      <c r="E109" s="6">
        <v>2.9000000000000001E-2</v>
      </c>
      <c r="F109" s="53">
        <f>F108</f>
        <v>14</v>
      </c>
      <c r="G109" s="49">
        <v>25</v>
      </c>
      <c r="H109" s="168">
        <f t="shared" ref="H109:H128" si="29">G109*E109</f>
        <v>0.72500000000000009</v>
      </c>
      <c r="I109" s="7">
        <f t="shared" ref="I109:I128" si="30">J109*G109</f>
        <v>10.15</v>
      </c>
      <c r="J109" s="9">
        <f t="shared" ref="J109:J128" si="31">F109*E109</f>
        <v>0.40600000000000003</v>
      </c>
    </row>
    <row r="110" spans="1:10" ht="15.75" customHeight="1">
      <c r="A110" s="196"/>
      <c r="B110" s="64">
        <f t="shared" ref="B110:B128" si="32">B109</f>
        <v>1</v>
      </c>
      <c r="C110" s="189"/>
      <c r="D110" s="42" t="s">
        <v>7</v>
      </c>
      <c r="E110" s="6">
        <v>6.0000000000000001E-3</v>
      </c>
      <c r="F110" s="53">
        <f t="shared" ref="F110:F128" si="33">F109</f>
        <v>14</v>
      </c>
      <c r="G110" s="49">
        <v>120</v>
      </c>
      <c r="H110" s="168">
        <f t="shared" si="29"/>
        <v>0.72</v>
      </c>
      <c r="I110" s="7">
        <f t="shared" si="30"/>
        <v>10.08</v>
      </c>
      <c r="J110" s="9">
        <f t="shared" si="31"/>
        <v>8.4000000000000005E-2</v>
      </c>
    </row>
    <row r="111" spans="1:10" ht="15.75" customHeight="1">
      <c r="A111" s="196"/>
      <c r="B111" s="64">
        <f t="shared" si="32"/>
        <v>1</v>
      </c>
      <c r="C111" s="189" t="s">
        <v>136</v>
      </c>
      <c r="D111" s="41" t="s">
        <v>61</v>
      </c>
      <c r="E111" s="6">
        <f>H111/G111</f>
        <v>8.5558823529411757E-2</v>
      </c>
      <c r="F111" s="53">
        <f t="shared" si="33"/>
        <v>14</v>
      </c>
      <c r="G111" s="49">
        <v>170</v>
      </c>
      <c r="H111" s="168">
        <f>61-H108-H109-H110-H112-H113-H114-H115-H116-H117-H118-H119-H120-H121-H122-H123-H124-H125-H126-H127-H128</f>
        <v>14.544999999999998</v>
      </c>
      <c r="I111" s="7">
        <f t="shared" si="30"/>
        <v>203.62999999999997</v>
      </c>
      <c r="J111" s="9">
        <f t="shared" si="31"/>
        <v>1.1978235294117645</v>
      </c>
    </row>
    <row r="112" spans="1:10" ht="15.75" customHeight="1">
      <c r="A112" s="196"/>
      <c r="B112" s="64">
        <f t="shared" si="32"/>
        <v>1</v>
      </c>
      <c r="C112" s="189"/>
      <c r="D112" s="41" t="s">
        <v>8</v>
      </c>
      <c r="E112" s="6">
        <v>0.107</v>
      </c>
      <c r="F112" s="53">
        <f t="shared" si="33"/>
        <v>14</v>
      </c>
      <c r="G112" s="49">
        <v>50</v>
      </c>
      <c r="H112" s="168">
        <f t="shared" si="29"/>
        <v>5.35</v>
      </c>
      <c r="I112" s="7">
        <f t="shared" si="30"/>
        <v>74.900000000000006</v>
      </c>
      <c r="J112" s="9">
        <f t="shared" si="31"/>
        <v>1.498</v>
      </c>
    </row>
    <row r="113" spans="1:10" ht="15.75" customHeight="1">
      <c r="A113" s="196"/>
      <c r="B113" s="64">
        <f t="shared" si="32"/>
        <v>1</v>
      </c>
      <c r="C113" s="189"/>
      <c r="D113" s="41" t="s">
        <v>137</v>
      </c>
      <c r="E113" s="6">
        <v>6.0000000000000001E-3</v>
      </c>
      <c r="F113" s="53">
        <f t="shared" si="33"/>
        <v>14</v>
      </c>
      <c r="G113" s="49">
        <v>130</v>
      </c>
      <c r="H113" s="168">
        <f t="shared" si="29"/>
        <v>0.78</v>
      </c>
      <c r="I113" s="7">
        <f t="shared" si="30"/>
        <v>10.92</v>
      </c>
      <c r="J113" s="9">
        <f t="shared" si="31"/>
        <v>8.4000000000000005E-2</v>
      </c>
    </row>
    <row r="114" spans="1:10" ht="15.75" customHeight="1">
      <c r="A114" s="196"/>
      <c r="B114" s="64">
        <f t="shared" si="32"/>
        <v>1</v>
      </c>
      <c r="C114" s="189"/>
      <c r="D114" s="41" t="s">
        <v>9</v>
      </c>
      <c r="E114" s="6">
        <v>1.3000000000000001E-2</v>
      </c>
      <c r="F114" s="53">
        <f t="shared" si="33"/>
        <v>14</v>
      </c>
      <c r="G114" s="49">
        <v>50</v>
      </c>
      <c r="H114" s="168">
        <f t="shared" si="29"/>
        <v>0.65</v>
      </c>
      <c r="I114" s="7">
        <f t="shared" si="30"/>
        <v>9.1000000000000014</v>
      </c>
      <c r="J114" s="9">
        <f t="shared" si="31"/>
        <v>0.18200000000000002</v>
      </c>
    </row>
    <row r="115" spans="1:10" ht="15.75" customHeight="1">
      <c r="A115" s="196"/>
      <c r="B115" s="64">
        <f t="shared" si="32"/>
        <v>1</v>
      </c>
      <c r="C115" s="189"/>
      <c r="D115" s="42" t="s">
        <v>11</v>
      </c>
      <c r="E115" s="6">
        <v>1.2E-2</v>
      </c>
      <c r="F115" s="53">
        <f t="shared" si="33"/>
        <v>14</v>
      </c>
      <c r="G115" s="49">
        <v>25</v>
      </c>
      <c r="H115" s="168">
        <f t="shared" si="29"/>
        <v>0.3</v>
      </c>
      <c r="I115" s="7">
        <f t="shared" si="30"/>
        <v>4.2</v>
      </c>
      <c r="J115" s="9">
        <f t="shared" si="31"/>
        <v>0.16800000000000001</v>
      </c>
    </row>
    <row r="116" spans="1:10" ht="15.75" customHeight="1">
      <c r="A116" s="196"/>
      <c r="B116" s="64">
        <f t="shared" si="32"/>
        <v>1</v>
      </c>
      <c r="C116" s="189"/>
      <c r="D116" s="42" t="s">
        <v>7</v>
      </c>
      <c r="E116" s="6">
        <v>3.0000000000000001E-3</v>
      </c>
      <c r="F116" s="53">
        <f t="shared" si="33"/>
        <v>14</v>
      </c>
      <c r="G116" s="49">
        <v>120</v>
      </c>
      <c r="H116" s="168">
        <f t="shared" si="29"/>
        <v>0.36</v>
      </c>
      <c r="I116" s="7">
        <f t="shared" si="30"/>
        <v>5.04</v>
      </c>
      <c r="J116" s="9">
        <f t="shared" si="31"/>
        <v>4.2000000000000003E-2</v>
      </c>
    </row>
    <row r="117" spans="1:10" ht="15.75" customHeight="1">
      <c r="A117" s="196"/>
      <c r="B117" s="64">
        <f t="shared" si="32"/>
        <v>1</v>
      </c>
      <c r="C117" s="189"/>
      <c r="D117" s="42" t="s">
        <v>138</v>
      </c>
      <c r="E117" s="6">
        <v>1.4999999999999999E-2</v>
      </c>
      <c r="F117" s="53">
        <f t="shared" si="33"/>
        <v>14</v>
      </c>
      <c r="G117" s="49">
        <v>55</v>
      </c>
      <c r="H117" s="168">
        <f t="shared" si="29"/>
        <v>0.82499999999999996</v>
      </c>
      <c r="I117" s="7">
        <f t="shared" si="30"/>
        <v>11.549999999999999</v>
      </c>
      <c r="J117" s="9">
        <f t="shared" si="31"/>
        <v>0.21</v>
      </c>
    </row>
    <row r="118" spans="1:10" ht="15.75" customHeight="1">
      <c r="A118" s="196"/>
      <c r="B118" s="64">
        <f t="shared" si="32"/>
        <v>1</v>
      </c>
      <c r="C118" s="189"/>
      <c r="D118" s="42" t="s">
        <v>79</v>
      </c>
      <c r="E118" s="6">
        <v>0.188</v>
      </c>
      <c r="F118" s="53">
        <f t="shared" si="33"/>
        <v>14</v>
      </c>
      <c r="G118" s="49"/>
      <c r="H118" s="168"/>
      <c r="I118" s="7"/>
      <c r="J118" s="9">
        <f t="shared" si="31"/>
        <v>2.6320000000000001</v>
      </c>
    </row>
    <row r="119" spans="1:10" ht="15.75" customHeight="1">
      <c r="A119" s="196"/>
      <c r="B119" s="64">
        <f t="shared" si="32"/>
        <v>1</v>
      </c>
      <c r="C119" s="200" t="s">
        <v>130</v>
      </c>
      <c r="D119" s="41" t="s">
        <v>146</v>
      </c>
      <c r="E119" s="6">
        <v>1</v>
      </c>
      <c r="F119" s="53">
        <f t="shared" si="33"/>
        <v>14</v>
      </c>
      <c r="G119" s="49">
        <v>7.7</v>
      </c>
      <c r="H119" s="168">
        <f t="shared" si="29"/>
        <v>7.7</v>
      </c>
      <c r="I119" s="7">
        <f t="shared" si="30"/>
        <v>107.8</v>
      </c>
      <c r="J119" s="9">
        <f t="shared" si="31"/>
        <v>14</v>
      </c>
    </row>
    <row r="120" spans="1:10" ht="15.75" customHeight="1">
      <c r="A120" s="196"/>
      <c r="B120" s="64">
        <f t="shared" si="32"/>
        <v>1</v>
      </c>
      <c r="C120" s="200"/>
      <c r="D120" s="41"/>
      <c r="E120" s="6"/>
      <c r="F120" s="53">
        <f t="shared" si="33"/>
        <v>14</v>
      </c>
      <c r="G120" s="49">
        <v>44</v>
      </c>
      <c r="H120" s="168">
        <f t="shared" si="29"/>
        <v>0</v>
      </c>
      <c r="I120" s="7">
        <f t="shared" si="30"/>
        <v>0</v>
      </c>
      <c r="J120" s="9">
        <f t="shared" si="31"/>
        <v>0</v>
      </c>
    </row>
    <row r="121" spans="1:10" ht="15.75" customHeight="1">
      <c r="A121" s="196"/>
      <c r="B121" s="64">
        <f t="shared" si="32"/>
        <v>1</v>
      </c>
      <c r="C121" s="200"/>
      <c r="D121" s="41"/>
      <c r="E121" s="6"/>
      <c r="F121" s="53">
        <f t="shared" si="33"/>
        <v>14</v>
      </c>
      <c r="G121" s="49">
        <v>28</v>
      </c>
      <c r="H121" s="168">
        <f t="shared" si="29"/>
        <v>0</v>
      </c>
      <c r="I121" s="7">
        <f t="shared" si="30"/>
        <v>0</v>
      </c>
      <c r="J121" s="9">
        <f t="shared" si="31"/>
        <v>0</v>
      </c>
    </row>
    <row r="122" spans="1:10" ht="15.75" customHeight="1">
      <c r="A122" s="196"/>
      <c r="B122" s="64">
        <f t="shared" si="32"/>
        <v>1</v>
      </c>
      <c r="C122" s="195" t="s">
        <v>42</v>
      </c>
      <c r="D122" s="41" t="s">
        <v>43</v>
      </c>
      <c r="E122" s="6">
        <v>5.0999999999999997E-2</v>
      </c>
      <c r="F122" s="53">
        <f t="shared" si="33"/>
        <v>14</v>
      </c>
      <c r="G122" s="49">
        <v>55</v>
      </c>
      <c r="H122" s="168">
        <f>G122*E122</f>
        <v>2.8049999999999997</v>
      </c>
      <c r="I122" s="7">
        <f t="shared" si="30"/>
        <v>39.269999999999996</v>
      </c>
      <c r="J122" s="9">
        <f t="shared" si="31"/>
        <v>0.71399999999999997</v>
      </c>
    </row>
    <row r="123" spans="1:10" ht="15.75" customHeight="1">
      <c r="A123" s="196"/>
      <c r="B123" s="64">
        <f t="shared" si="32"/>
        <v>1</v>
      </c>
      <c r="C123" s="195"/>
      <c r="D123" s="41" t="s">
        <v>27</v>
      </c>
      <c r="E123" s="6">
        <v>5.0000000000000001E-3</v>
      </c>
      <c r="F123" s="53">
        <f t="shared" si="33"/>
        <v>14</v>
      </c>
      <c r="G123" s="49">
        <v>520</v>
      </c>
      <c r="H123" s="168">
        <f>G123*E123</f>
        <v>2.6</v>
      </c>
      <c r="I123" s="7">
        <f t="shared" si="30"/>
        <v>36.400000000000006</v>
      </c>
      <c r="J123" s="9">
        <f t="shared" si="31"/>
        <v>7.0000000000000007E-2</v>
      </c>
    </row>
    <row r="124" spans="1:10" ht="15.75" customHeight="1">
      <c r="A124" s="196"/>
      <c r="B124" s="64">
        <f t="shared" si="32"/>
        <v>1</v>
      </c>
      <c r="C124" s="201" t="s">
        <v>140</v>
      </c>
      <c r="D124" s="41" t="s">
        <v>141</v>
      </c>
      <c r="E124" s="6">
        <v>4.5999999999999999E-2</v>
      </c>
      <c r="F124" s="53">
        <f t="shared" si="33"/>
        <v>14</v>
      </c>
      <c r="G124" s="49">
        <v>190</v>
      </c>
      <c r="H124" s="168">
        <f t="shared" si="29"/>
        <v>8.74</v>
      </c>
      <c r="I124" s="7">
        <f t="shared" si="30"/>
        <v>122.36</v>
      </c>
      <c r="J124" s="9">
        <f t="shared" si="31"/>
        <v>0.64400000000000002</v>
      </c>
    </row>
    <row r="125" spans="1:10" ht="15.75" customHeight="1">
      <c r="A125" s="196"/>
      <c r="B125" s="64">
        <f t="shared" si="32"/>
        <v>1</v>
      </c>
      <c r="C125" s="201"/>
      <c r="D125" s="41" t="s">
        <v>12</v>
      </c>
      <c r="E125" s="6">
        <v>2.4E-2</v>
      </c>
      <c r="F125" s="53">
        <f t="shared" si="33"/>
        <v>14</v>
      </c>
      <c r="G125" s="49">
        <v>85</v>
      </c>
      <c r="H125" s="168">
        <f t="shared" si="29"/>
        <v>2.04</v>
      </c>
      <c r="I125" s="7">
        <f t="shared" si="30"/>
        <v>28.560000000000002</v>
      </c>
      <c r="J125" s="9">
        <f t="shared" si="31"/>
        <v>0.33600000000000002</v>
      </c>
    </row>
    <row r="126" spans="1:10" ht="15.75" customHeight="1">
      <c r="A126" s="196"/>
      <c r="B126" s="64">
        <f t="shared" si="32"/>
        <v>1</v>
      </c>
      <c r="C126" s="201"/>
      <c r="D126" s="41" t="s">
        <v>142</v>
      </c>
      <c r="E126" s="45">
        <v>2.0000000000000001E-4</v>
      </c>
      <c r="F126" s="53">
        <f t="shared" si="33"/>
        <v>14</v>
      </c>
      <c r="G126" s="49">
        <v>650</v>
      </c>
      <c r="H126" s="168">
        <f t="shared" si="29"/>
        <v>0.13</v>
      </c>
      <c r="I126" s="7">
        <f t="shared" si="30"/>
        <v>1.82</v>
      </c>
      <c r="J126" s="9">
        <f t="shared" si="31"/>
        <v>2.8E-3</v>
      </c>
    </row>
    <row r="127" spans="1:10" ht="15.75" customHeight="1">
      <c r="A127" s="196"/>
      <c r="B127" s="64">
        <f t="shared" si="32"/>
        <v>1</v>
      </c>
      <c r="C127" s="201"/>
      <c r="D127" s="41" t="s">
        <v>79</v>
      </c>
      <c r="E127" s="6">
        <v>0.17199999999999999</v>
      </c>
      <c r="F127" s="53">
        <f t="shared" si="33"/>
        <v>14</v>
      </c>
      <c r="G127" s="49"/>
      <c r="H127" s="168"/>
      <c r="I127" s="7"/>
      <c r="J127" s="9">
        <f t="shared" si="31"/>
        <v>2.4079999999999999</v>
      </c>
    </row>
    <row r="128" spans="1:10" ht="15.75" customHeight="1">
      <c r="A128" s="196"/>
      <c r="B128" s="64">
        <f t="shared" si="32"/>
        <v>1</v>
      </c>
      <c r="C128" s="7" t="s">
        <v>38</v>
      </c>
      <c r="D128" s="46" t="s">
        <v>38</v>
      </c>
      <c r="E128" s="6">
        <v>0.04</v>
      </c>
      <c r="F128" s="53">
        <f t="shared" si="33"/>
        <v>14</v>
      </c>
      <c r="G128" s="49">
        <v>42</v>
      </c>
      <c r="H128" s="168">
        <f t="shared" si="29"/>
        <v>1.68</v>
      </c>
      <c r="I128" s="7">
        <f t="shared" si="30"/>
        <v>23.520000000000003</v>
      </c>
      <c r="J128" s="9">
        <f t="shared" si="31"/>
        <v>0.56000000000000005</v>
      </c>
    </row>
    <row r="129" spans="1:10" ht="15.75" customHeight="1">
      <c r="A129" s="188" t="s">
        <v>41</v>
      </c>
      <c r="B129" s="188"/>
      <c r="C129" s="188"/>
      <c r="D129" s="188"/>
      <c r="E129" s="163"/>
      <c r="F129" s="163"/>
      <c r="G129" s="163"/>
      <c r="H129" s="133">
        <f>SUM(H108:H128)</f>
        <v>61.000000000000007</v>
      </c>
      <c r="I129" s="133">
        <f t="shared" ref="I129:J129" si="34">SUM(I108:I128)</f>
        <v>854.00000000000011</v>
      </c>
      <c r="J129" s="133">
        <f t="shared" si="34"/>
        <v>26.428623529411762</v>
      </c>
    </row>
    <row r="130" spans="1:10" ht="15.75" customHeight="1">
      <c r="A130" s="144"/>
      <c r="B130" s="145"/>
      <c r="C130" s="145"/>
      <c r="D130" s="145"/>
      <c r="E130" s="145"/>
      <c r="F130" s="145"/>
      <c r="G130" s="145"/>
      <c r="H130" s="146"/>
      <c r="I130" s="146"/>
      <c r="J130" s="147"/>
    </row>
    <row r="131" spans="1:10" ht="15.75" customHeight="1">
      <c r="A131" s="152"/>
      <c r="B131" s="137"/>
      <c r="C131" s="137"/>
      <c r="D131" s="137"/>
      <c r="E131" s="137"/>
      <c r="F131" s="137"/>
      <c r="G131" s="137"/>
      <c r="H131" s="138"/>
      <c r="I131" s="138"/>
      <c r="J131" s="153"/>
    </row>
    <row r="132" spans="1:10" ht="15.75" customHeight="1">
      <c r="A132" s="148"/>
      <c r="B132" s="149"/>
      <c r="C132" s="149"/>
      <c r="D132" s="149"/>
      <c r="E132" s="149"/>
      <c r="F132" s="149"/>
      <c r="G132" s="149"/>
      <c r="H132" s="150"/>
      <c r="I132" s="150"/>
      <c r="J132" s="151"/>
    </row>
    <row r="133" spans="1:10" ht="15.75" customHeight="1">
      <c r="A133" s="197" t="s">
        <v>63</v>
      </c>
      <c r="B133" s="160">
        <v>1</v>
      </c>
      <c r="C133" s="187" t="s">
        <v>143</v>
      </c>
      <c r="D133" s="161" t="s">
        <v>4</v>
      </c>
      <c r="E133" s="141"/>
      <c r="F133" s="162">
        <v>11</v>
      </c>
      <c r="G133" s="162">
        <v>60</v>
      </c>
      <c r="H133" s="167">
        <f>G133*E133</f>
        <v>0</v>
      </c>
      <c r="I133" s="47">
        <f>J133*G133</f>
        <v>0</v>
      </c>
      <c r="J133" s="29">
        <f>F133*E133</f>
        <v>0</v>
      </c>
    </row>
    <row r="134" spans="1:10" ht="15.75" customHeight="1">
      <c r="A134" s="196"/>
      <c r="B134" s="64">
        <f>B133</f>
        <v>1</v>
      </c>
      <c r="C134" s="189"/>
      <c r="D134" s="41" t="s">
        <v>102</v>
      </c>
      <c r="E134" s="6">
        <v>0.02</v>
      </c>
      <c r="F134" s="53">
        <f>F133</f>
        <v>11</v>
      </c>
      <c r="G134" s="50">
        <v>100</v>
      </c>
      <c r="H134" s="168">
        <f t="shared" ref="H134:H155" si="35">G134*E134</f>
        <v>2</v>
      </c>
      <c r="I134" s="7">
        <f t="shared" ref="I134:I155" si="36">J134*G134</f>
        <v>22</v>
      </c>
      <c r="J134" s="9">
        <f t="shared" ref="J134:J155" si="37">F134*E134</f>
        <v>0.22</v>
      </c>
    </row>
    <row r="135" spans="1:10" ht="15.75" customHeight="1">
      <c r="A135" s="196"/>
      <c r="B135" s="64">
        <f t="shared" ref="B135:B154" si="38">B134</f>
        <v>1</v>
      </c>
      <c r="C135" s="189"/>
      <c r="D135" s="42" t="s">
        <v>7</v>
      </c>
      <c r="E135" s="6">
        <v>3.0000000000000001E-3</v>
      </c>
      <c r="F135" s="53">
        <f t="shared" ref="F135:F154" si="39">F134</f>
        <v>11</v>
      </c>
      <c r="G135" s="51">
        <v>130</v>
      </c>
      <c r="H135" s="168">
        <f t="shared" si="35"/>
        <v>0.39</v>
      </c>
      <c r="I135" s="7">
        <f t="shared" si="36"/>
        <v>4.29</v>
      </c>
      <c r="J135" s="9">
        <f t="shared" si="37"/>
        <v>3.3000000000000002E-2</v>
      </c>
    </row>
    <row r="136" spans="1:10" ht="15.75" customHeight="1">
      <c r="A136" s="196"/>
      <c r="B136" s="64">
        <f t="shared" si="38"/>
        <v>1</v>
      </c>
      <c r="C136" s="189"/>
      <c r="D136" s="41" t="s">
        <v>9</v>
      </c>
      <c r="E136" s="6">
        <v>1.3000000000000001E-2</v>
      </c>
      <c r="F136" s="53">
        <f t="shared" si="39"/>
        <v>11</v>
      </c>
      <c r="G136" s="51">
        <v>50</v>
      </c>
      <c r="H136" s="168">
        <f t="shared" si="35"/>
        <v>0.65</v>
      </c>
      <c r="I136" s="7">
        <f t="shared" si="36"/>
        <v>7.15</v>
      </c>
      <c r="J136" s="9">
        <f t="shared" si="37"/>
        <v>0.14300000000000002</v>
      </c>
    </row>
    <row r="137" spans="1:10" ht="15.75" customHeight="1">
      <c r="A137" s="196"/>
      <c r="B137" s="64">
        <f t="shared" si="38"/>
        <v>1</v>
      </c>
      <c r="C137" s="185" t="s">
        <v>135</v>
      </c>
      <c r="D137" s="41" t="s">
        <v>4</v>
      </c>
      <c r="E137" s="53">
        <v>2.5000000000000001E-2</v>
      </c>
      <c r="F137" s="53">
        <f>F136</f>
        <v>11</v>
      </c>
      <c r="G137" s="49">
        <v>60</v>
      </c>
      <c r="H137" s="54">
        <f t="shared" si="35"/>
        <v>1.5</v>
      </c>
      <c r="I137" s="55">
        <f t="shared" si="36"/>
        <v>16.5</v>
      </c>
      <c r="J137" s="56">
        <f t="shared" si="37"/>
        <v>0.27500000000000002</v>
      </c>
    </row>
    <row r="138" spans="1:10" ht="15.75" customHeight="1">
      <c r="A138" s="196"/>
      <c r="B138" s="64">
        <f t="shared" si="38"/>
        <v>1</v>
      </c>
      <c r="C138" s="186"/>
      <c r="D138" s="41" t="s">
        <v>6</v>
      </c>
      <c r="E138" s="58">
        <v>0.05</v>
      </c>
      <c r="F138" s="53">
        <f t="shared" ref="F138:F140" si="40">F137</f>
        <v>11</v>
      </c>
      <c r="G138" s="50">
        <v>35</v>
      </c>
      <c r="H138" s="54">
        <f t="shared" si="35"/>
        <v>1.75</v>
      </c>
      <c r="I138" s="55">
        <f t="shared" si="36"/>
        <v>19.25</v>
      </c>
      <c r="J138" s="56">
        <f t="shared" si="37"/>
        <v>0.55000000000000004</v>
      </c>
    </row>
    <row r="139" spans="1:10" ht="15.75" customHeight="1">
      <c r="A139" s="196"/>
      <c r="B139" s="64">
        <f t="shared" si="38"/>
        <v>1</v>
      </c>
      <c r="C139" s="186"/>
      <c r="D139" s="41" t="s">
        <v>8</v>
      </c>
      <c r="E139" s="53">
        <v>2.7E-2</v>
      </c>
      <c r="F139" s="53">
        <f t="shared" si="40"/>
        <v>11</v>
      </c>
      <c r="G139" s="51">
        <v>50</v>
      </c>
      <c r="H139" s="54">
        <f t="shared" si="35"/>
        <v>1.35</v>
      </c>
      <c r="I139" s="55">
        <f t="shared" si="36"/>
        <v>14.85</v>
      </c>
      <c r="J139" s="56">
        <f t="shared" si="37"/>
        <v>0.29699999999999999</v>
      </c>
    </row>
    <row r="140" spans="1:10" ht="15.75" customHeight="1">
      <c r="A140" s="196"/>
      <c r="B140" s="64">
        <f t="shared" si="38"/>
        <v>1</v>
      </c>
      <c r="C140" s="186"/>
      <c r="D140" s="41" t="s">
        <v>9</v>
      </c>
      <c r="E140" s="53">
        <v>1.2999999999999999E-2</v>
      </c>
      <c r="F140" s="53">
        <f t="shared" si="40"/>
        <v>11</v>
      </c>
      <c r="G140" s="52">
        <v>50</v>
      </c>
      <c r="H140" s="54">
        <f t="shared" si="35"/>
        <v>0.65</v>
      </c>
      <c r="I140" s="55">
        <f t="shared" si="36"/>
        <v>7.1499999999999995</v>
      </c>
      <c r="J140" s="56">
        <f t="shared" si="37"/>
        <v>0.14299999999999999</v>
      </c>
    </row>
    <row r="141" spans="1:10" ht="15.75" customHeight="1">
      <c r="A141" s="196"/>
      <c r="B141" s="64">
        <f t="shared" si="38"/>
        <v>1</v>
      </c>
      <c r="C141" s="186"/>
      <c r="D141" s="42" t="s">
        <v>7</v>
      </c>
      <c r="E141" s="6">
        <v>5.0000000000000001E-3</v>
      </c>
      <c r="F141" s="53">
        <f t="shared" si="39"/>
        <v>11</v>
      </c>
      <c r="G141" s="49">
        <v>120</v>
      </c>
      <c r="H141" s="168">
        <f t="shared" si="35"/>
        <v>0.6</v>
      </c>
      <c r="I141" s="47">
        <f t="shared" si="36"/>
        <v>6.6</v>
      </c>
      <c r="J141" s="29">
        <f t="shared" si="37"/>
        <v>5.5E-2</v>
      </c>
    </row>
    <row r="142" spans="1:10" ht="15.75" customHeight="1">
      <c r="A142" s="196"/>
      <c r="B142" s="64">
        <f t="shared" si="38"/>
        <v>1</v>
      </c>
      <c r="C142" s="187"/>
      <c r="D142" s="42" t="s">
        <v>79</v>
      </c>
      <c r="E142" s="6">
        <v>0.188</v>
      </c>
      <c r="F142" s="53">
        <f t="shared" si="39"/>
        <v>11</v>
      </c>
      <c r="G142" s="49"/>
      <c r="H142" s="168"/>
      <c r="I142" s="47"/>
      <c r="J142" s="29">
        <f t="shared" si="37"/>
        <v>2.0680000000000001</v>
      </c>
    </row>
    <row r="143" spans="1:10" ht="15.75" customHeight="1">
      <c r="A143" s="196"/>
      <c r="B143" s="64">
        <f t="shared" si="38"/>
        <v>1</v>
      </c>
      <c r="C143" s="182" t="s">
        <v>134</v>
      </c>
      <c r="D143" s="41" t="s">
        <v>61</v>
      </c>
      <c r="E143" s="6">
        <f>H143/G143</f>
        <v>0.13109411764705875</v>
      </c>
      <c r="F143" s="53">
        <f t="shared" si="39"/>
        <v>11</v>
      </c>
      <c r="G143" s="49">
        <v>170</v>
      </c>
      <c r="H143" s="168">
        <f>61-H133-H134-H135-H136-H137-H138-H139-H140-H141-H142-H144-H145-H146-H147-H148-H149-H150-H151-H152-H153-H154-H155</f>
        <v>22.285999999999987</v>
      </c>
      <c r="I143" s="47">
        <f t="shared" si="36"/>
        <v>245.14599999999984</v>
      </c>
      <c r="J143" s="29">
        <f t="shared" si="37"/>
        <v>1.4420352941176462</v>
      </c>
    </row>
    <row r="144" spans="1:10" ht="15.75" customHeight="1">
      <c r="A144" s="196"/>
      <c r="B144" s="64">
        <f t="shared" si="38"/>
        <v>1</v>
      </c>
      <c r="C144" s="183"/>
      <c r="D144" s="42" t="s">
        <v>7</v>
      </c>
      <c r="E144" s="6">
        <v>5.0000000000000001E-3</v>
      </c>
      <c r="F144" s="53">
        <f t="shared" si="39"/>
        <v>11</v>
      </c>
      <c r="G144" s="49">
        <v>120</v>
      </c>
      <c r="H144" s="168">
        <f t="shared" si="35"/>
        <v>0.6</v>
      </c>
      <c r="I144" s="47">
        <f t="shared" si="36"/>
        <v>6.6</v>
      </c>
      <c r="J144" s="29">
        <f t="shared" si="37"/>
        <v>5.5E-2</v>
      </c>
    </row>
    <row r="145" spans="1:15" ht="15.75" customHeight="1">
      <c r="A145" s="196"/>
      <c r="B145" s="64">
        <f t="shared" si="38"/>
        <v>1</v>
      </c>
      <c r="C145" s="183"/>
      <c r="D145" s="42" t="s">
        <v>32</v>
      </c>
      <c r="E145" s="6">
        <v>1.2E-2</v>
      </c>
      <c r="F145" s="53">
        <f t="shared" si="39"/>
        <v>11</v>
      </c>
      <c r="G145" s="51">
        <v>180</v>
      </c>
      <c r="H145" s="168">
        <f>G145*E145</f>
        <v>2.16</v>
      </c>
      <c r="I145" s="47">
        <f t="shared" si="36"/>
        <v>23.76</v>
      </c>
      <c r="J145" s="29">
        <f t="shared" si="37"/>
        <v>0.13200000000000001</v>
      </c>
    </row>
    <row r="146" spans="1:15" ht="15.75" customHeight="1">
      <c r="A146" s="196"/>
      <c r="B146" s="64">
        <f t="shared" si="38"/>
        <v>1</v>
      </c>
      <c r="C146" s="183"/>
      <c r="D146" s="42" t="s">
        <v>11</v>
      </c>
      <c r="E146" s="6">
        <v>1.7999999999999999E-2</v>
      </c>
      <c r="F146" s="53">
        <f t="shared" si="39"/>
        <v>11</v>
      </c>
      <c r="G146" s="49">
        <v>25</v>
      </c>
      <c r="H146" s="168">
        <f t="shared" si="35"/>
        <v>0.44999999999999996</v>
      </c>
      <c r="I146" s="47">
        <f t="shared" si="36"/>
        <v>4.9499999999999993</v>
      </c>
      <c r="J146" s="29">
        <f t="shared" si="37"/>
        <v>0.19799999999999998</v>
      </c>
    </row>
    <row r="147" spans="1:15" ht="15.75" customHeight="1">
      <c r="A147" s="196"/>
      <c r="B147" s="64">
        <f t="shared" si="38"/>
        <v>1</v>
      </c>
      <c r="C147" s="184"/>
      <c r="D147" s="41" t="s">
        <v>16</v>
      </c>
      <c r="E147" s="6">
        <v>4.0000000000000001E-3</v>
      </c>
      <c r="F147" s="53">
        <f t="shared" si="39"/>
        <v>11</v>
      </c>
      <c r="G147" s="49">
        <v>50</v>
      </c>
      <c r="H147" s="168">
        <f t="shared" si="35"/>
        <v>0.2</v>
      </c>
      <c r="I147" s="47">
        <f t="shared" si="36"/>
        <v>2.1999999999999997</v>
      </c>
      <c r="J147" s="29">
        <f t="shared" si="37"/>
        <v>4.3999999999999997E-2</v>
      </c>
    </row>
    <row r="148" spans="1:15" ht="15.75" customHeight="1">
      <c r="A148" s="196"/>
      <c r="B148" s="64">
        <f t="shared" si="38"/>
        <v>1</v>
      </c>
      <c r="C148" s="182" t="s">
        <v>37</v>
      </c>
      <c r="D148" s="41" t="s">
        <v>8</v>
      </c>
      <c r="E148" s="6">
        <v>0.17100000000000001</v>
      </c>
      <c r="F148" s="53">
        <f t="shared" si="39"/>
        <v>11</v>
      </c>
      <c r="G148" s="49">
        <v>50</v>
      </c>
      <c r="H148" s="168">
        <f t="shared" si="35"/>
        <v>8.5500000000000007</v>
      </c>
      <c r="I148" s="7">
        <f t="shared" si="36"/>
        <v>94.050000000000011</v>
      </c>
      <c r="J148" s="9">
        <f t="shared" si="37"/>
        <v>1.8810000000000002</v>
      </c>
    </row>
    <row r="149" spans="1:15" ht="15.75" customHeight="1">
      <c r="A149" s="196"/>
      <c r="B149" s="64">
        <f t="shared" si="38"/>
        <v>1</v>
      </c>
      <c r="C149" s="183"/>
      <c r="D149" s="41" t="s">
        <v>27</v>
      </c>
      <c r="E149" s="6">
        <v>5.0000000000000001E-3</v>
      </c>
      <c r="F149" s="53">
        <f t="shared" si="39"/>
        <v>11</v>
      </c>
      <c r="G149" s="49">
        <v>520</v>
      </c>
      <c r="H149" s="168">
        <f t="shared" si="35"/>
        <v>2.6</v>
      </c>
      <c r="I149" s="7">
        <f t="shared" si="36"/>
        <v>28.6</v>
      </c>
      <c r="J149" s="9">
        <f t="shared" si="37"/>
        <v>5.5E-2</v>
      </c>
    </row>
    <row r="150" spans="1:15" ht="15.75" customHeight="1">
      <c r="A150" s="196"/>
      <c r="B150" s="64">
        <f t="shared" si="38"/>
        <v>1</v>
      </c>
      <c r="C150" s="184"/>
      <c r="D150" s="41" t="s">
        <v>69</v>
      </c>
      <c r="E150" s="6">
        <v>2.4E-2</v>
      </c>
      <c r="F150" s="53">
        <f t="shared" si="39"/>
        <v>11</v>
      </c>
      <c r="G150" s="49">
        <v>90</v>
      </c>
      <c r="H150" s="168">
        <f t="shared" si="35"/>
        <v>2.16</v>
      </c>
      <c r="I150" s="7">
        <f t="shared" si="36"/>
        <v>23.76</v>
      </c>
      <c r="J150" s="9">
        <f t="shared" si="37"/>
        <v>0.26400000000000001</v>
      </c>
    </row>
    <row r="151" spans="1:15" ht="15.75" customHeight="1">
      <c r="A151" s="196"/>
      <c r="B151" s="64">
        <f t="shared" si="38"/>
        <v>1</v>
      </c>
      <c r="C151" s="185" t="s">
        <v>144</v>
      </c>
      <c r="D151" s="41" t="s">
        <v>22</v>
      </c>
      <c r="E151" s="8">
        <v>0.08</v>
      </c>
      <c r="F151" s="53">
        <f t="shared" si="39"/>
        <v>11</v>
      </c>
      <c r="G151" s="49">
        <v>110</v>
      </c>
      <c r="H151" s="168">
        <f t="shared" si="35"/>
        <v>8.8000000000000007</v>
      </c>
      <c r="I151" s="7">
        <f t="shared" si="36"/>
        <v>96.8</v>
      </c>
      <c r="J151" s="9">
        <f t="shared" si="37"/>
        <v>0.88</v>
      </c>
      <c r="L151" s="102"/>
      <c r="M151" s="102"/>
      <c r="N151" s="102"/>
      <c r="O151" s="102"/>
    </row>
    <row r="152" spans="1:15" s="123" customFormat="1" ht="15.75" customHeight="1">
      <c r="A152" s="196"/>
      <c r="B152" s="64">
        <f t="shared" si="38"/>
        <v>1</v>
      </c>
      <c r="C152" s="186"/>
      <c r="D152" s="41" t="s">
        <v>12</v>
      </c>
      <c r="E152" s="8">
        <v>0.02</v>
      </c>
      <c r="F152" s="53">
        <f t="shared" si="39"/>
        <v>11</v>
      </c>
      <c r="G152" s="49">
        <v>85</v>
      </c>
      <c r="H152" s="168">
        <f t="shared" si="35"/>
        <v>1.7</v>
      </c>
      <c r="I152" s="7">
        <f t="shared" si="36"/>
        <v>18.7</v>
      </c>
      <c r="J152" s="9">
        <f t="shared" si="37"/>
        <v>0.22</v>
      </c>
      <c r="K152" s="102"/>
      <c r="L152" s="102"/>
      <c r="M152" s="102"/>
      <c r="N152" s="102"/>
      <c r="O152" s="102"/>
    </row>
    <row r="153" spans="1:15" ht="15.75" customHeight="1">
      <c r="A153" s="196"/>
      <c r="B153" s="64">
        <f t="shared" si="38"/>
        <v>1</v>
      </c>
      <c r="C153" s="186"/>
      <c r="D153" s="41" t="s">
        <v>145</v>
      </c>
      <c r="E153" s="20">
        <v>2.2000000000000001E-3</v>
      </c>
      <c r="F153" s="53">
        <f t="shared" si="39"/>
        <v>11</v>
      </c>
      <c r="G153" s="49">
        <v>420</v>
      </c>
      <c r="H153" s="168">
        <f t="shared" si="35"/>
        <v>0.92400000000000004</v>
      </c>
      <c r="I153" s="7">
        <f t="shared" si="36"/>
        <v>10.164000000000001</v>
      </c>
      <c r="J153" s="9">
        <f t="shared" si="37"/>
        <v>2.4200000000000003E-2</v>
      </c>
      <c r="L153" s="102"/>
      <c r="M153" s="102"/>
      <c r="N153" s="102"/>
      <c r="O153" s="102"/>
    </row>
    <row r="154" spans="1:15" ht="15.75" customHeight="1">
      <c r="A154" s="196"/>
      <c r="B154" s="64">
        <f t="shared" si="38"/>
        <v>1</v>
      </c>
      <c r="C154" s="187"/>
      <c r="D154" s="41" t="s">
        <v>79</v>
      </c>
      <c r="E154" s="8">
        <v>0.2</v>
      </c>
      <c r="F154" s="53">
        <f t="shared" si="39"/>
        <v>11</v>
      </c>
      <c r="G154" s="49"/>
      <c r="H154" s="168"/>
      <c r="I154" s="7"/>
      <c r="J154" s="9">
        <f t="shared" si="37"/>
        <v>2.2000000000000002</v>
      </c>
      <c r="L154" s="102"/>
      <c r="M154" s="102"/>
      <c r="N154" s="102"/>
      <c r="O154" s="102"/>
    </row>
    <row r="155" spans="1:15" ht="15.75" customHeight="1">
      <c r="A155" s="196"/>
      <c r="B155" s="61">
        <f>B154</f>
        <v>1</v>
      </c>
      <c r="C155" s="7" t="s">
        <v>38</v>
      </c>
      <c r="D155" s="46" t="s">
        <v>38</v>
      </c>
      <c r="E155" s="6">
        <v>0.04</v>
      </c>
      <c r="F155" s="53">
        <f>F154</f>
        <v>11</v>
      </c>
      <c r="G155" s="49">
        <v>42</v>
      </c>
      <c r="H155" s="168">
        <f t="shared" si="35"/>
        <v>1.68</v>
      </c>
      <c r="I155" s="47">
        <f t="shared" si="36"/>
        <v>18.48</v>
      </c>
      <c r="J155" s="29">
        <f t="shared" si="37"/>
        <v>0.44</v>
      </c>
      <c r="L155" s="126"/>
    </row>
    <row r="156" spans="1:15" ht="15.75" customHeight="1">
      <c r="A156" s="171" t="s">
        <v>41</v>
      </c>
      <c r="B156" s="171"/>
      <c r="C156" s="171"/>
      <c r="D156" s="171"/>
      <c r="E156" s="165"/>
      <c r="F156" s="165"/>
      <c r="G156" s="165"/>
      <c r="H156" s="113">
        <f>SUM(H133:H155)</f>
        <v>61</v>
      </c>
      <c r="I156" s="113">
        <f>SUM(I133:I155)</f>
        <v>670.99999999999989</v>
      </c>
      <c r="J156" s="113">
        <f>SUM(J133:J155)</f>
        <v>11.619235294117646</v>
      </c>
      <c r="L156" s="102"/>
      <c r="M156" s="102"/>
      <c r="N156" s="102"/>
      <c r="O156" s="102"/>
    </row>
    <row r="157" spans="1:15" s="102" customFormat="1" ht="15.75" customHeight="1">
      <c r="A157" s="154"/>
      <c r="B157" s="155"/>
      <c r="C157" s="155"/>
      <c r="D157" s="155"/>
      <c r="E157" s="155"/>
      <c r="F157" s="155"/>
      <c r="G157" s="155"/>
      <c r="H157" s="155"/>
      <c r="I157" s="155"/>
      <c r="J157" s="156"/>
    </row>
    <row r="158" spans="1:15" s="102" customFormat="1" ht="15.75" customHeight="1">
      <c r="A158" s="157"/>
      <c r="B158" s="158"/>
      <c r="C158" s="158"/>
      <c r="D158" s="158"/>
      <c r="E158" s="158"/>
      <c r="F158" s="158"/>
      <c r="G158" s="158"/>
      <c r="H158" s="158"/>
      <c r="I158" s="158"/>
      <c r="J158" s="159"/>
    </row>
    <row r="159" spans="1:15" s="102" customFormat="1" ht="15.75" customHeight="1"/>
    <row r="160" spans="1:15" ht="28.5" customHeight="1">
      <c r="A160" s="178" t="s">
        <v>47</v>
      </c>
      <c r="B160" s="179"/>
      <c r="C160" s="105" t="s">
        <v>53</v>
      </c>
      <c r="D160" s="105" t="s">
        <v>60</v>
      </c>
      <c r="E160" s="106" t="s">
        <v>49</v>
      </c>
      <c r="F160" s="105" t="s">
        <v>1</v>
      </c>
      <c r="G160" s="105" t="s">
        <v>46</v>
      </c>
      <c r="H160" s="105" t="s">
        <v>50</v>
      </c>
      <c r="I160" s="105" t="s">
        <v>51</v>
      </c>
      <c r="J160" s="106" t="s">
        <v>2</v>
      </c>
    </row>
    <row r="161" spans="1:15" ht="15.75" customHeight="1">
      <c r="A161" s="198" t="s">
        <v>64</v>
      </c>
      <c r="B161" s="110">
        <v>1</v>
      </c>
      <c r="C161" s="182" t="s">
        <v>5</v>
      </c>
      <c r="D161" s="41" t="s">
        <v>6</v>
      </c>
      <c r="E161" s="8">
        <v>2.5000000000000001E-2</v>
      </c>
      <c r="F161" s="49">
        <v>14</v>
      </c>
      <c r="G161" s="49">
        <v>35</v>
      </c>
      <c r="H161" s="164">
        <f>G161*E161</f>
        <v>0.875</v>
      </c>
      <c r="I161" s="7">
        <f>J161*G161</f>
        <v>12.250000000000002</v>
      </c>
      <c r="J161" s="9">
        <f>F161*E161</f>
        <v>0.35000000000000003</v>
      </c>
      <c r="L161" s="126"/>
    </row>
    <row r="162" spans="1:15" ht="15.75" customHeight="1">
      <c r="A162" s="199"/>
      <c r="B162" s="112">
        <f>B161</f>
        <v>1</v>
      </c>
      <c r="C162" s="183"/>
      <c r="D162" s="41" t="s">
        <v>7</v>
      </c>
      <c r="E162" s="8">
        <v>6.0000000000000001E-3</v>
      </c>
      <c r="F162" s="53">
        <f>F161</f>
        <v>14</v>
      </c>
      <c r="G162" s="49">
        <v>120</v>
      </c>
      <c r="H162" s="164">
        <f t="shared" ref="H162:H166" si="41">G162*E162</f>
        <v>0.72</v>
      </c>
      <c r="I162" s="7">
        <f t="shared" ref="I162:I178" si="42">J162*G162</f>
        <v>10.08</v>
      </c>
      <c r="J162" s="9">
        <f t="shared" ref="J162:J178" si="43">F162*E162</f>
        <v>8.4000000000000005E-2</v>
      </c>
      <c r="L162" s="126"/>
    </row>
    <row r="163" spans="1:15" ht="15.75" customHeight="1">
      <c r="A163" s="199"/>
      <c r="B163" s="112">
        <f t="shared" ref="B163:B178" si="44">B162</f>
        <v>1</v>
      </c>
      <c r="C163" s="183"/>
      <c r="D163" s="41" t="s">
        <v>8</v>
      </c>
      <c r="E163" s="8">
        <v>3.4000000000000002E-2</v>
      </c>
      <c r="F163" s="53">
        <f t="shared" ref="F163:F178" si="45">F162</f>
        <v>14</v>
      </c>
      <c r="G163" s="49">
        <v>50</v>
      </c>
      <c r="H163" s="164">
        <f t="shared" si="41"/>
        <v>1.7000000000000002</v>
      </c>
      <c r="I163" s="7">
        <f t="shared" si="42"/>
        <v>23.8</v>
      </c>
      <c r="J163" s="9">
        <f t="shared" si="43"/>
        <v>0.47600000000000003</v>
      </c>
      <c r="L163" s="126"/>
    </row>
    <row r="164" spans="1:15" ht="15.75" customHeight="1">
      <c r="A164" s="199"/>
      <c r="B164" s="112">
        <f t="shared" si="44"/>
        <v>1</v>
      </c>
      <c r="C164" s="183"/>
      <c r="D164" s="41" t="s">
        <v>10</v>
      </c>
      <c r="E164" s="8">
        <v>2.5000000000000001E-2</v>
      </c>
      <c r="F164" s="53">
        <f t="shared" si="45"/>
        <v>14</v>
      </c>
      <c r="G164" s="49">
        <v>86</v>
      </c>
      <c r="H164" s="164">
        <f t="shared" si="41"/>
        <v>2.15</v>
      </c>
      <c r="I164" s="7">
        <f t="shared" si="42"/>
        <v>30.1</v>
      </c>
      <c r="J164" s="9">
        <f t="shared" si="43"/>
        <v>0.35000000000000003</v>
      </c>
      <c r="L164" s="126"/>
    </row>
    <row r="165" spans="1:15" ht="15.75" customHeight="1">
      <c r="A165" s="199"/>
      <c r="B165" s="112">
        <f t="shared" si="44"/>
        <v>1</v>
      </c>
      <c r="C165" s="183"/>
      <c r="D165" s="41" t="s">
        <v>9</v>
      </c>
      <c r="E165" s="8">
        <v>1.7999999999999999E-2</v>
      </c>
      <c r="F165" s="53">
        <f t="shared" si="45"/>
        <v>14</v>
      </c>
      <c r="G165" s="49">
        <v>50</v>
      </c>
      <c r="H165" s="164">
        <f t="shared" si="41"/>
        <v>0.89999999999999991</v>
      </c>
      <c r="I165" s="7">
        <f t="shared" si="42"/>
        <v>12.6</v>
      </c>
      <c r="J165" s="9">
        <f t="shared" si="43"/>
        <v>0.252</v>
      </c>
      <c r="L165" s="126"/>
    </row>
    <row r="166" spans="1:15" ht="15.75" customHeight="1">
      <c r="A166" s="199"/>
      <c r="B166" s="112">
        <f t="shared" si="44"/>
        <v>1</v>
      </c>
      <c r="C166" s="184"/>
      <c r="D166" s="41" t="s">
        <v>11</v>
      </c>
      <c r="E166" s="8">
        <v>1.7999999999999999E-2</v>
      </c>
      <c r="F166" s="53">
        <f t="shared" si="45"/>
        <v>14</v>
      </c>
      <c r="G166" s="49">
        <v>28</v>
      </c>
      <c r="H166" s="164">
        <f t="shared" si="41"/>
        <v>0.504</v>
      </c>
      <c r="I166" s="7">
        <f t="shared" si="42"/>
        <v>7.056</v>
      </c>
      <c r="J166" s="9">
        <f t="shared" si="43"/>
        <v>0.252</v>
      </c>
      <c r="L166" s="126"/>
    </row>
    <row r="167" spans="1:15" ht="15.75" customHeight="1">
      <c r="A167" s="199"/>
      <c r="B167" s="112">
        <f t="shared" si="44"/>
        <v>1</v>
      </c>
      <c r="C167" s="185" t="s">
        <v>58</v>
      </c>
      <c r="D167" s="41" t="s">
        <v>8</v>
      </c>
      <c r="E167" s="8">
        <v>0.1</v>
      </c>
      <c r="F167" s="53">
        <f t="shared" si="45"/>
        <v>14</v>
      </c>
      <c r="G167" s="49">
        <v>50</v>
      </c>
      <c r="H167" s="164">
        <f>G167*E167</f>
        <v>5</v>
      </c>
      <c r="I167" s="7">
        <f t="shared" si="42"/>
        <v>70</v>
      </c>
      <c r="J167" s="9">
        <f t="shared" si="43"/>
        <v>1.4000000000000001</v>
      </c>
      <c r="L167" s="126"/>
    </row>
    <row r="168" spans="1:15" ht="15.75" customHeight="1">
      <c r="A168" s="199"/>
      <c r="B168" s="112">
        <f t="shared" si="44"/>
        <v>1</v>
      </c>
      <c r="C168" s="186"/>
      <c r="D168" s="42" t="s">
        <v>44</v>
      </c>
      <c r="E168" s="6">
        <v>0.01</v>
      </c>
      <c r="F168" s="53">
        <f t="shared" si="45"/>
        <v>14</v>
      </c>
      <c r="G168" s="50">
        <v>55</v>
      </c>
      <c r="H168" s="164">
        <f t="shared" ref="H168:H171" si="46">E168*G168</f>
        <v>0.55000000000000004</v>
      </c>
      <c r="I168" s="7">
        <f t="shared" si="42"/>
        <v>7.7000000000000011</v>
      </c>
      <c r="J168" s="6">
        <f t="shared" si="43"/>
        <v>0.14000000000000001</v>
      </c>
      <c r="L168" s="126"/>
    </row>
    <row r="169" spans="1:15" ht="15.75" customHeight="1">
      <c r="A169" s="199"/>
      <c r="B169" s="112">
        <f t="shared" si="44"/>
        <v>1</v>
      </c>
      <c r="C169" s="186"/>
      <c r="D169" s="42" t="s">
        <v>9</v>
      </c>
      <c r="E169" s="6">
        <v>1.2999999999999999E-2</v>
      </c>
      <c r="F169" s="53">
        <f t="shared" si="45"/>
        <v>14</v>
      </c>
      <c r="G169" s="50">
        <v>50</v>
      </c>
      <c r="H169" s="164">
        <f t="shared" si="46"/>
        <v>0.65</v>
      </c>
      <c r="I169" s="7">
        <f t="shared" si="42"/>
        <v>9.1</v>
      </c>
      <c r="J169" s="6">
        <f t="shared" si="43"/>
        <v>0.182</v>
      </c>
      <c r="L169" s="126"/>
    </row>
    <row r="170" spans="1:15" ht="15.75" customHeight="1">
      <c r="A170" s="199"/>
      <c r="B170" s="112">
        <f t="shared" si="44"/>
        <v>1</v>
      </c>
      <c r="C170" s="186"/>
      <c r="D170" s="42" t="s">
        <v>11</v>
      </c>
      <c r="E170" s="6">
        <v>1.2E-2</v>
      </c>
      <c r="F170" s="53">
        <f t="shared" si="45"/>
        <v>14</v>
      </c>
      <c r="G170" s="50">
        <v>25</v>
      </c>
      <c r="H170" s="164">
        <f t="shared" si="46"/>
        <v>0.3</v>
      </c>
      <c r="I170" s="7">
        <f t="shared" si="42"/>
        <v>4.2</v>
      </c>
      <c r="J170" s="6">
        <f t="shared" si="43"/>
        <v>0.16800000000000001</v>
      </c>
      <c r="L170" s="126"/>
    </row>
    <row r="171" spans="1:15" ht="15.75" customHeight="1">
      <c r="A171" s="199"/>
      <c r="B171" s="112">
        <f t="shared" si="44"/>
        <v>1</v>
      </c>
      <c r="C171" s="186"/>
      <c r="D171" s="42" t="s">
        <v>7</v>
      </c>
      <c r="E171" s="6">
        <v>3.0000000000000001E-3</v>
      </c>
      <c r="F171" s="53">
        <f t="shared" si="45"/>
        <v>14</v>
      </c>
      <c r="G171" s="50">
        <v>120</v>
      </c>
      <c r="H171" s="164">
        <f t="shared" si="46"/>
        <v>0.36</v>
      </c>
      <c r="I171" s="7">
        <f t="shared" si="42"/>
        <v>5.04</v>
      </c>
      <c r="J171" s="6">
        <f t="shared" si="43"/>
        <v>4.2000000000000003E-2</v>
      </c>
      <c r="L171" s="126"/>
    </row>
    <row r="172" spans="1:15" ht="15.75" customHeight="1">
      <c r="A172" s="199"/>
      <c r="B172" s="112">
        <f t="shared" si="44"/>
        <v>1</v>
      </c>
      <c r="C172" s="187"/>
      <c r="D172" s="42" t="s">
        <v>79</v>
      </c>
      <c r="E172" s="6">
        <v>0.188</v>
      </c>
      <c r="F172" s="53">
        <f t="shared" si="45"/>
        <v>14</v>
      </c>
      <c r="G172" s="50"/>
      <c r="H172" s="164"/>
      <c r="I172" s="7"/>
      <c r="J172" s="6">
        <f t="shared" si="43"/>
        <v>2.6320000000000001</v>
      </c>
      <c r="L172" s="126"/>
    </row>
    <row r="173" spans="1:15" ht="15.75" customHeight="1">
      <c r="A173" s="199"/>
      <c r="B173" s="112">
        <f t="shared" si="44"/>
        <v>1</v>
      </c>
      <c r="C173" s="190" t="s">
        <v>152</v>
      </c>
      <c r="D173" s="41" t="s">
        <v>154</v>
      </c>
      <c r="E173" s="6">
        <f>H173/G173</f>
        <v>2.1554166666666683E-2</v>
      </c>
      <c r="F173" s="53">
        <f t="shared" si="45"/>
        <v>14</v>
      </c>
      <c r="G173" s="49">
        <v>480</v>
      </c>
      <c r="H173" s="164">
        <f>61-H161-H162-H163-H164-H165-H166-H167-H168-H169-H170-H171-H172-H174-H175-H176-H177-H178</f>
        <v>10.346000000000007</v>
      </c>
      <c r="I173" s="7">
        <f t="shared" si="42"/>
        <v>144.84400000000011</v>
      </c>
      <c r="J173" s="6">
        <f t="shared" si="43"/>
        <v>0.30175833333333357</v>
      </c>
      <c r="L173" s="126"/>
    </row>
    <row r="174" spans="1:15" ht="15.75" customHeight="1">
      <c r="A174" s="199"/>
      <c r="B174" s="112">
        <f t="shared" si="44"/>
        <v>1</v>
      </c>
      <c r="C174" s="192"/>
      <c r="D174" s="41" t="s">
        <v>27</v>
      </c>
      <c r="E174" s="6">
        <v>1.2E-2</v>
      </c>
      <c r="F174" s="53">
        <f t="shared" si="45"/>
        <v>14</v>
      </c>
      <c r="G174" s="49">
        <v>520</v>
      </c>
      <c r="H174" s="164">
        <f t="shared" ref="H174:H178" si="47">G174*E174</f>
        <v>6.24</v>
      </c>
      <c r="I174" s="7">
        <f t="shared" si="42"/>
        <v>87.36</v>
      </c>
      <c r="J174" s="6">
        <f t="shared" si="43"/>
        <v>0.16800000000000001</v>
      </c>
      <c r="L174" s="102"/>
      <c r="M174" s="102"/>
      <c r="N174" s="102"/>
      <c r="O174" s="102"/>
    </row>
    <row r="175" spans="1:15" ht="15.75" customHeight="1">
      <c r="A175" s="199"/>
      <c r="B175" s="112">
        <f t="shared" si="44"/>
        <v>1</v>
      </c>
      <c r="C175" s="194" t="s">
        <v>26</v>
      </c>
      <c r="D175" s="42" t="s">
        <v>21</v>
      </c>
      <c r="E175" s="6">
        <v>6.0999999999999999E-2</v>
      </c>
      <c r="F175" s="53">
        <f t="shared" si="45"/>
        <v>14</v>
      </c>
      <c r="G175" s="50">
        <v>105</v>
      </c>
      <c r="H175" s="164">
        <f t="shared" ref="H175:H176" si="48">E175*G175</f>
        <v>6.4050000000000002</v>
      </c>
      <c r="I175" s="7">
        <f t="shared" si="42"/>
        <v>89.67</v>
      </c>
      <c r="J175" s="6">
        <f t="shared" si="43"/>
        <v>0.85399999999999998</v>
      </c>
      <c r="L175" s="102"/>
      <c r="M175" s="102"/>
      <c r="N175" s="102"/>
      <c r="O175" s="102"/>
    </row>
    <row r="176" spans="1:15" ht="15" customHeight="1">
      <c r="A176" s="199"/>
      <c r="B176" s="112">
        <f t="shared" si="44"/>
        <v>1</v>
      </c>
      <c r="C176" s="194"/>
      <c r="D176" s="42" t="s">
        <v>27</v>
      </c>
      <c r="E176" s="6">
        <v>6.0000000000000001E-3</v>
      </c>
      <c r="F176" s="53">
        <f t="shared" si="45"/>
        <v>14</v>
      </c>
      <c r="G176" s="50">
        <v>520</v>
      </c>
      <c r="H176" s="164">
        <f t="shared" si="48"/>
        <v>3.12</v>
      </c>
      <c r="I176" s="7">
        <f t="shared" si="42"/>
        <v>43.68</v>
      </c>
      <c r="J176" s="6">
        <f t="shared" si="43"/>
        <v>8.4000000000000005E-2</v>
      </c>
      <c r="L176" s="102"/>
      <c r="M176" s="102"/>
      <c r="N176" s="102"/>
      <c r="O176" s="102"/>
    </row>
    <row r="177" spans="1:15" ht="15.75" customHeight="1">
      <c r="A177" s="199"/>
      <c r="B177" s="112">
        <f t="shared" si="44"/>
        <v>1</v>
      </c>
      <c r="C177" s="164" t="s">
        <v>70</v>
      </c>
      <c r="D177" s="43" t="s">
        <v>70</v>
      </c>
      <c r="E177" s="8">
        <v>0.15</v>
      </c>
      <c r="F177" s="53">
        <f t="shared" si="45"/>
        <v>14</v>
      </c>
      <c r="G177" s="49">
        <v>130</v>
      </c>
      <c r="H177" s="164">
        <f t="shared" si="47"/>
        <v>19.5</v>
      </c>
      <c r="I177" s="7">
        <f t="shared" si="42"/>
        <v>273</v>
      </c>
      <c r="J177" s="9">
        <f t="shared" si="43"/>
        <v>2.1</v>
      </c>
      <c r="L177" s="102"/>
      <c r="M177" s="102"/>
      <c r="N177" s="102"/>
      <c r="O177" s="102"/>
    </row>
    <row r="178" spans="1:15" ht="15.75" customHeight="1">
      <c r="A178" s="199"/>
      <c r="B178" s="112">
        <f t="shared" si="44"/>
        <v>1</v>
      </c>
      <c r="C178" s="7" t="s">
        <v>38</v>
      </c>
      <c r="D178" s="46" t="s">
        <v>38</v>
      </c>
      <c r="E178" s="9">
        <v>0.04</v>
      </c>
      <c r="F178" s="53">
        <f t="shared" si="45"/>
        <v>14</v>
      </c>
      <c r="G178" s="49">
        <v>42</v>
      </c>
      <c r="H178" s="164">
        <f t="shared" si="47"/>
        <v>1.68</v>
      </c>
      <c r="I178" s="7">
        <f t="shared" si="42"/>
        <v>23.520000000000003</v>
      </c>
      <c r="J178" s="9">
        <f t="shared" si="43"/>
        <v>0.56000000000000005</v>
      </c>
      <c r="L178" s="102"/>
      <c r="M178" s="102"/>
      <c r="N178" s="102"/>
      <c r="O178" s="102"/>
    </row>
    <row r="179" spans="1:15" ht="15.75" customHeight="1">
      <c r="A179" s="188" t="s">
        <v>41</v>
      </c>
      <c r="B179" s="188"/>
      <c r="C179" s="188"/>
      <c r="D179" s="188"/>
      <c r="E179" s="163"/>
      <c r="F179" s="163"/>
      <c r="G179" s="163"/>
      <c r="H179" s="133">
        <f>SUM(H161:H178)</f>
        <v>61.000000000000007</v>
      </c>
      <c r="I179" s="133">
        <f>SUM(I161:I178)</f>
        <v>854</v>
      </c>
      <c r="J179" s="133">
        <f>SUM(J161:J178)</f>
        <v>10.395758333333335</v>
      </c>
    </row>
    <row r="180" spans="1:15" ht="15.75" customHeight="1">
      <c r="A180" s="144"/>
      <c r="B180" s="145"/>
      <c r="C180" s="145"/>
      <c r="D180" s="145"/>
      <c r="E180" s="145"/>
      <c r="F180" s="145"/>
      <c r="G180" s="145"/>
      <c r="H180" s="146"/>
      <c r="I180" s="146"/>
      <c r="J180" s="147"/>
    </row>
    <row r="181" spans="1:15" ht="15.75" customHeight="1">
      <c r="A181" s="144"/>
      <c r="B181" s="145"/>
      <c r="C181" s="145"/>
      <c r="D181" s="145"/>
      <c r="E181" s="145"/>
      <c r="F181" s="145"/>
      <c r="G181" s="145"/>
      <c r="H181" s="146"/>
      <c r="I181" s="146"/>
      <c r="J181" s="147"/>
    </row>
    <row r="182" spans="1:15" ht="15.75" customHeight="1">
      <c r="A182" s="148"/>
      <c r="B182" s="149"/>
      <c r="C182" s="149"/>
      <c r="D182" s="149"/>
      <c r="E182" s="149"/>
      <c r="F182" s="149"/>
      <c r="G182" s="149"/>
      <c r="H182" s="150"/>
      <c r="I182" s="150"/>
      <c r="J182" s="151"/>
    </row>
    <row r="183" spans="1:15" ht="15.75" customHeight="1">
      <c r="A183" s="135"/>
      <c r="B183" s="134"/>
      <c r="C183" s="134"/>
      <c r="D183" s="134"/>
      <c r="E183" s="134"/>
      <c r="F183" s="134"/>
      <c r="G183" s="134"/>
      <c r="H183" s="136"/>
      <c r="I183" s="136"/>
      <c r="J183" s="136"/>
    </row>
    <row r="184" spans="1:15" ht="15.75" customHeight="1">
      <c r="A184" s="180" t="s">
        <v>66</v>
      </c>
      <c r="B184" s="61">
        <v>1</v>
      </c>
      <c r="C184" s="189" t="s">
        <v>100</v>
      </c>
      <c r="D184" s="41" t="s">
        <v>4</v>
      </c>
      <c r="E184" s="6">
        <v>0.06</v>
      </c>
      <c r="F184" s="49">
        <v>14</v>
      </c>
      <c r="G184" s="51">
        <v>60</v>
      </c>
      <c r="H184" s="168">
        <f>G184*E184</f>
        <v>3.5999999999999996</v>
      </c>
      <c r="I184" s="7">
        <f>J184*G184</f>
        <v>50.4</v>
      </c>
      <c r="J184" s="9">
        <f>F184*E184</f>
        <v>0.84</v>
      </c>
    </row>
    <row r="185" spans="1:15" ht="15.75" customHeight="1">
      <c r="A185" s="181"/>
      <c r="B185" s="64">
        <f>B184</f>
        <v>1</v>
      </c>
      <c r="C185" s="189"/>
      <c r="D185" s="41" t="s">
        <v>9</v>
      </c>
      <c r="E185" s="6">
        <v>8.0000000000000002E-3</v>
      </c>
      <c r="F185" s="53">
        <f>F184</f>
        <v>14</v>
      </c>
      <c r="G185" s="51">
        <v>50</v>
      </c>
      <c r="H185" s="168">
        <f t="shared" ref="H185:H193" si="49">G185*E185</f>
        <v>0.4</v>
      </c>
      <c r="I185" s="7">
        <f t="shared" ref="I185:I202" si="50">J185*G185</f>
        <v>5.6000000000000005</v>
      </c>
      <c r="J185" s="9">
        <f t="shared" ref="J185:J205" si="51">F185*E185</f>
        <v>0.112</v>
      </c>
    </row>
    <row r="186" spans="1:15" ht="15.75" customHeight="1">
      <c r="A186" s="181"/>
      <c r="B186" s="64">
        <f t="shared" ref="B186:B205" si="52">B185</f>
        <v>1</v>
      </c>
      <c r="C186" s="189"/>
      <c r="D186" s="42" t="s">
        <v>146</v>
      </c>
      <c r="E186" s="45">
        <v>1</v>
      </c>
      <c r="F186" s="53">
        <f t="shared" ref="F186:F205" si="53">F185</f>
        <v>14</v>
      </c>
      <c r="G186" s="51">
        <v>7.7</v>
      </c>
      <c r="H186" s="168">
        <f t="shared" si="49"/>
        <v>7.7</v>
      </c>
      <c r="I186" s="7">
        <f t="shared" si="50"/>
        <v>107.8</v>
      </c>
      <c r="J186" s="9">
        <f t="shared" si="51"/>
        <v>14</v>
      </c>
    </row>
    <row r="187" spans="1:15" ht="15.75" customHeight="1">
      <c r="A187" s="181"/>
      <c r="B187" s="64">
        <f t="shared" si="52"/>
        <v>1</v>
      </c>
      <c r="C187" s="189"/>
      <c r="D187" s="41" t="s">
        <v>12</v>
      </c>
      <c r="E187" s="6">
        <v>3.0000000000000001E-3</v>
      </c>
      <c r="F187" s="53">
        <f t="shared" si="53"/>
        <v>14</v>
      </c>
      <c r="G187" s="51">
        <v>85</v>
      </c>
      <c r="H187" s="168">
        <f t="shared" si="49"/>
        <v>0.255</v>
      </c>
      <c r="I187" s="7">
        <f t="shared" si="50"/>
        <v>3.5700000000000003</v>
      </c>
      <c r="J187" s="9">
        <f t="shared" si="51"/>
        <v>4.2000000000000003E-2</v>
      </c>
    </row>
    <row r="188" spans="1:15" ht="15.75" customHeight="1">
      <c r="A188" s="181"/>
      <c r="B188" s="64">
        <f t="shared" si="52"/>
        <v>1</v>
      </c>
      <c r="C188" s="189"/>
      <c r="D188" s="42" t="s">
        <v>7</v>
      </c>
      <c r="E188" s="6">
        <v>3.0000000000000001E-3</v>
      </c>
      <c r="F188" s="53">
        <f t="shared" si="53"/>
        <v>14</v>
      </c>
      <c r="G188" s="49">
        <v>120</v>
      </c>
      <c r="H188" s="168">
        <f t="shared" si="49"/>
        <v>0.36</v>
      </c>
      <c r="I188" s="7">
        <f t="shared" si="50"/>
        <v>5.04</v>
      </c>
      <c r="J188" s="9">
        <f t="shared" si="51"/>
        <v>4.2000000000000003E-2</v>
      </c>
    </row>
    <row r="189" spans="1:15" ht="15.75" customHeight="1">
      <c r="A189" s="181"/>
      <c r="B189" s="64">
        <f t="shared" si="52"/>
        <v>1</v>
      </c>
      <c r="C189" s="185" t="s">
        <v>23</v>
      </c>
      <c r="D189" s="41" t="s">
        <v>8</v>
      </c>
      <c r="E189" s="6">
        <v>0.1</v>
      </c>
      <c r="F189" s="53">
        <f t="shared" si="53"/>
        <v>14</v>
      </c>
      <c r="G189" s="49">
        <v>50</v>
      </c>
      <c r="H189" s="168">
        <f t="shared" si="49"/>
        <v>5</v>
      </c>
      <c r="I189" s="7">
        <f t="shared" si="50"/>
        <v>70</v>
      </c>
      <c r="J189" s="9">
        <f t="shared" si="51"/>
        <v>1.4000000000000001</v>
      </c>
    </row>
    <row r="190" spans="1:15" ht="15.75" customHeight="1">
      <c r="A190" s="181"/>
      <c r="B190" s="64">
        <f t="shared" si="52"/>
        <v>1</v>
      </c>
      <c r="C190" s="186"/>
      <c r="D190" s="41" t="s">
        <v>18</v>
      </c>
      <c r="E190" s="6">
        <v>0.02</v>
      </c>
      <c r="F190" s="53">
        <f t="shared" si="53"/>
        <v>14</v>
      </c>
      <c r="G190" s="49">
        <v>55</v>
      </c>
      <c r="H190" s="168">
        <f t="shared" si="49"/>
        <v>1.1000000000000001</v>
      </c>
      <c r="I190" s="7">
        <f t="shared" si="50"/>
        <v>15.400000000000002</v>
      </c>
      <c r="J190" s="9">
        <f t="shared" si="51"/>
        <v>0.28000000000000003</v>
      </c>
    </row>
    <row r="191" spans="1:15" ht="15.75" customHeight="1">
      <c r="A191" s="181"/>
      <c r="B191" s="64">
        <f t="shared" si="52"/>
        <v>1</v>
      </c>
      <c r="C191" s="186"/>
      <c r="D191" s="41" t="s">
        <v>9</v>
      </c>
      <c r="E191" s="6">
        <v>1.3000000000000001E-2</v>
      </c>
      <c r="F191" s="53">
        <f t="shared" si="53"/>
        <v>14</v>
      </c>
      <c r="G191" s="49">
        <v>50</v>
      </c>
      <c r="H191" s="168">
        <f t="shared" si="49"/>
        <v>0.65</v>
      </c>
      <c r="I191" s="7">
        <f t="shared" si="50"/>
        <v>9.1000000000000014</v>
      </c>
      <c r="J191" s="9">
        <f t="shared" si="51"/>
        <v>0.18200000000000002</v>
      </c>
    </row>
    <row r="192" spans="1:15" ht="15.75" customHeight="1">
      <c r="A192" s="181"/>
      <c r="B192" s="64">
        <f t="shared" si="52"/>
        <v>1</v>
      </c>
      <c r="C192" s="186"/>
      <c r="D192" s="42" t="s">
        <v>11</v>
      </c>
      <c r="E192" s="6">
        <v>1.2E-2</v>
      </c>
      <c r="F192" s="53">
        <f t="shared" si="53"/>
        <v>14</v>
      </c>
      <c r="G192" s="49">
        <v>25</v>
      </c>
      <c r="H192" s="168">
        <f t="shared" si="49"/>
        <v>0.3</v>
      </c>
      <c r="I192" s="7">
        <f t="shared" si="50"/>
        <v>4.2</v>
      </c>
      <c r="J192" s="9">
        <f t="shared" si="51"/>
        <v>0.16800000000000001</v>
      </c>
    </row>
    <row r="193" spans="1:15" ht="15.75" customHeight="1">
      <c r="A193" s="181"/>
      <c r="B193" s="64">
        <f t="shared" si="52"/>
        <v>1</v>
      </c>
      <c r="C193" s="186"/>
      <c r="D193" s="42" t="s">
        <v>7</v>
      </c>
      <c r="E193" s="6">
        <v>5.0000000000000001E-3</v>
      </c>
      <c r="F193" s="53">
        <f t="shared" si="53"/>
        <v>14</v>
      </c>
      <c r="G193" s="49">
        <v>120</v>
      </c>
      <c r="H193" s="168">
        <f t="shared" si="49"/>
        <v>0.6</v>
      </c>
      <c r="I193" s="7">
        <f t="shared" si="50"/>
        <v>8.4</v>
      </c>
      <c r="J193" s="9">
        <f t="shared" si="51"/>
        <v>7.0000000000000007E-2</v>
      </c>
    </row>
    <row r="194" spans="1:15" ht="15.75" customHeight="1">
      <c r="A194" s="181"/>
      <c r="B194" s="64">
        <f t="shared" si="52"/>
        <v>1</v>
      </c>
      <c r="C194" s="187"/>
      <c r="D194" s="42" t="s">
        <v>79</v>
      </c>
      <c r="E194" s="6">
        <v>0.17499999999999999</v>
      </c>
      <c r="F194" s="53">
        <f t="shared" si="53"/>
        <v>14</v>
      </c>
      <c r="G194" s="50"/>
      <c r="H194" s="164"/>
      <c r="I194" s="7"/>
      <c r="J194" s="6">
        <f t="shared" si="51"/>
        <v>2.4499999999999997</v>
      </c>
      <c r="L194" s="102"/>
      <c r="M194" s="102"/>
      <c r="N194" s="102"/>
      <c r="O194" s="102"/>
    </row>
    <row r="195" spans="1:15" ht="15.75" customHeight="1">
      <c r="A195" s="181"/>
      <c r="B195" s="64">
        <f t="shared" si="52"/>
        <v>1</v>
      </c>
      <c r="C195" s="190" t="s">
        <v>34</v>
      </c>
      <c r="D195" s="41" t="s">
        <v>61</v>
      </c>
      <c r="E195" s="6">
        <f>H195/G195</f>
        <v>0.11202352941176466</v>
      </c>
      <c r="F195" s="53">
        <f t="shared" si="53"/>
        <v>14</v>
      </c>
      <c r="G195" s="49">
        <v>170</v>
      </c>
      <c r="H195" s="168">
        <f>61-H184-H185-H186-H187-H188-H189-H190-H191-H192-H193-H196-H197-H198-H199-H200-H201-H202-H204-H205</f>
        <v>19.043999999999993</v>
      </c>
      <c r="I195" s="7">
        <f t="shared" si="50"/>
        <v>266.61599999999993</v>
      </c>
      <c r="J195" s="9">
        <f t="shared" si="51"/>
        <v>1.5683294117647053</v>
      </c>
    </row>
    <row r="196" spans="1:15" ht="15.75" customHeight="1">
      <c r="A196" s="181"/>
      <c r="B196" s="64">
        <f t="shared" si="52"/>
        <v>1</v>
      </c>
      <c r="C196" s="191"/>
      <c r="D196" s="41" t="s">
        <v>9</v>
      </c>
      <c r="E196" s="6">
        <v>0.02</v>
      </c>
      <c r="F196" s="53">
        <f t="shared" si="53"/>
        <v>14</v>
      </c>
      <c r="G196" s="51">
        <v>50</v>
      </c>
      <c r="H196" s="168">
        <f>G196*E196</f>
        <v>1</v>
      </c>
      <c r="I196" s="7">
        <f t="shared" si="50"/>
        <v>14.000000000000002</v>
      </c>
      <c r="J196" s="9">
        <f t="shared" si="51"/>
        <v>0.28000000000000003</v>
      </c>
    </row>
    <row r="197" spans="1:15" ht="15.75" customHeight="1">
      <c r="A197" s="181"/>
      <c r="B197" s="64">
        <f t="shared" si="52"/>
        <v>1</v>
      </c>
      <c r="C197" s="191"/>
      <c r="D197" s="42" t="s">
        <v>11</v>
      </c>
      <c r="E197" s="6">
        <v>1.2999999999999999E-2</v>
      </c>
      <c r="F197" s="53">
        <f t="shared" si="53"/>
        <v>14</v>
      </c>
      <c r="G197" s="49">
        <v>25</v>
      </c>
      <c r="H197" s="168">
        <f t="shared" ref="H197" si="54">G197*E197</f>
        <v>0.32500000000000001</v>
      </c>
      <c r="I197" s="7">
        <f t="shared" si="50"/>
        <v>4.55</v>
      </c>
      <c r="J197" s="9">
        <f t="shared" si="51"/>
        <v>0.182</v>
      </c>
    </row>
    <row r="198" spans="1:15" ht="15.75" customHeight="1">
      <c r="A198" s="181"/>
      <c r="B198" s="64">
        <f t="shared" si="52"/>
        <v>1</v>
      </c>
      <c r="C198" s="191"/>
      <c r="D198" s="42" t="s">
        <v>27</v>
      </c>
      <c r="E198" s="6">
        <v>0.01</v>
      </c>
      <c r="F198" s="53">
        <f t="shared" si="53"/>
        <v>14</v>
      </c>
      <c r="G198" s="49">
        <v>520</v>
      </c>
      <c r="H198" s="168">
        <f>G198*E198</f>
        <v>5.2</v>
      </c>
      <c r="I198" s="7">
        <f t="shared" si="50"/>
        <v>72.800000000000011</v>
      </c>
      <c r="J198" s="9">
        <f t="shared" si="51"/>
        <v>0.14000000000000001</v>
      </c>
    </row>
    <row r="199" spans="1:15" ht="15.75" customHeight="1">
      <c r="A199" s="181"/>
      <c r="B199" s="64">
        <f t="shared" si="52"/>
        <v>1</v>
      </c>
      <c r="C199" s="192"/>
      <c r="D199" s="42" t="s">
        <v>87</v>
      </c>
      <c r="E199" s="6">
        <v>5.8000000000000003E-2</v>
      </c>
      <c r="F199" s="53">
        <f t="shared" si="53"/>
        <v>14</v>
      </c>
      <c r="G199" s="49">
        <v>55</v>
      </c>
      <c r="H199" s="168">
        <f t="shared" ref="H199:H202" si="55">G199*E199</f>
        <v>3.19</v>
      </c>
      <c r="I199" s="7">
        <f t="shared" si="50"/>
        <v>44.660000000000004</v>
      </c>
      <c r="J199" s="9">
        <f t="shared" si="51"/>
        <v>0.81200000000000006</v>
      </c>
    </row>
    <row r="200" spans="1:15" ht="15.75" customHeight="1">
      <c r="A200" s="181"/>
      <c r="B200" s="64">
        <f t="shared" si="52"/>
        <v>1</v>
      </c>
      <c r="C200" s="185" t="s">
        <v>97</v>
      </c>
      <c r="D200" s="41" t="s">
        <v>14</v>
      </c>
      <c r="E200" s="6">
        <v>4.5999999999999999E-2</v>
      </c>
      <c r="F200" s="53">
        <f t="shared" si="53"/>
        <v>14</v>
      </c>
      <c r="G200" s="49">
        <v>65</v>
      </c>
      <c r="H200" s="168">
        <f t="shared" si="55"/>
        <v>2.9899999999999998</v>
      </c>
      <c r="I200" s="7">
        <f t="shared" si="50"/>
        <v>41.86</v>
      </c>
      <c r="J200" s="9">
        <f t="shared" si="51"/>
        <v>0.64400000000000002</v>
      </c>
    </row>
    <row r="201" spans="1:15" s="123" customFormat="1" ht="15.75" customHeight="1">
      <c r="A201" s="181"/>
      <c r="B201" s="64">
        <f t="shared" si="52"/>
        <v>1</v>
      </c>
      <c r="C201" s="186"/>
      <c r="D201" s="41" t="s">
        <v>12</v>
      </c>
      <c r="E201" s="6">
        <v>2.4E-2</v>
      </c>
      <c r="F201" s="53">
        <f t="shared" si="53"/>
        <v>14</v>
      </c>
      <c r="G201" s="49">
        <v>85</v>
      </c>
      <c r="H201" s="168">
        <f t="shared" si="55"/>
        <v>2.04</v>
      </c>
      <c r="I201" s="7">
        <f t="shared" si="50"/>
        <v>28.560000000000002</v>
      </c>
      <c r="J201" s="9">
        <f t="shared" si="51"/>
        <v>0.33600000000000002</v>
      </c>
      <c r="K201" s="102"/>
      <c r="L201" s="127"/>
      <c r="N201" s="128"/>
    </row>
    <row r="202" spans="1:15" ht="15.75" customHeight="1">
      <c r="A202" s="181"/>
      <c r="B202" s="64">
        <f t="shared" si="52"/>
        <v>1</v>
      </c>
      <c r="C202" s="186"/>
      <c r="D202" s="41" t="s">
        <v>13</v>
      </c>
      <c r="E202" s="45">
        <v>2.0000000000000001E-4</v>
      </c>
      <c r="F202" s="53">
        <f t="shared" si="53"/>
        <v>14</v>
      </c>
      <c r="G202" s="49">
        <v>330</v>
      </c>
      <c r="H202" s="168">
        <f t="shared" si="55"/>
        <v>6.6000000000000003E-2</v>
      </c>
      <c r="I202" s="7">
        <f t="shared" si="50"/>
        <v>0.92400000000000004</v>
      </c>
      <c r="J202" s="9">
        <f t="shared" si="51"/>
        <v>2.8E-3</v>
      </c>
    </row>
    <row r="203" spans="1:15" ht="15.75" customHeight="1">
      <c r="A203" s="181"/>
      <c r="B203" s="64">
        <f t="shared" si="52"/>
        <v>1</v>
      </c>
      <c r="C203" s="187"/>
      <c r="D203" s="41" t="s">
        <v>79</v>
      </c>
      <c r="E203" s="6">
        <v>0.17199999999999999</v>
      </c>
      <c r="F203" s="53">
        <f t="shared" si="53"/>
        <v>14</v>
      </c>
      <c r="G203" s="49"/>
      <c r="H203" s="168"/>
      <c r="I203" s="7"/>
      <c r="J203" s="9">
        <f t="shared" si="51"/>
        <v>2.4079999999999999</v>
      </c>
      <c r="L203" s="102"/>
      <c r="M203" s="102"/>
      <c r="N203" s="102"/>
      <c r="O203" s="102"/>
    </row>
    <row r="204" spans="1:15" ht="15.75" customHeight="1">
      <c r="A204" s="181"/>
      <c r="B204" s="64">
        <f t="shared" si="52"/>
        <v>1</v>
      </c>
      <c r="C204" s="7" t="s">
        <v>38</v>
      </c>
      <c r="D204" s="46" t="s">
        <v>38</v>
      </c>
      <c r="E204" s="6">
        <v>0.04</v>
      </c>
      <c r="F204" s="53">
        <f t="shared" si="53"/>
        <v>14</v>
      </c>
      <c r="G204" s="49">
        <v>42</v>
      </c>
      <c r="H204" s="168">
        <f t="shared" ref="H204" si="56">G204*E204</f>
        <v>1.68</v>
      </c>
      <c r="I204" s="7">
        <f t="shared" ref="I204:I205" si="57">J204*G204</f>
        <v>23.520000000000003</v>
      </c>
      <c r="J204" s="9">
        <f t="shared" si="51"/>
        <v>0.56000000000000005</v>
      </c>
    </row>
    <row r="205" spans="1:15" ht="15.75" customHeight="1">
      <c r="A205" s="181"/>
      <c r="B205" s="64">
        <f t="shared" si="52"/>
        <v>1</v>
      </c>
      <c r="C205" s="168" t="s">
        <v>22</v>
      </c>
      <c r="D205" s="44" t="s">
        <v>22</v>
      </c>
      <c r="E205" s="6">
        <v>0.05</v>
      </c>
      <c r="F205" s="53">
        <f t="shared" si="53"/>
        <v>14</v>
      </c>
      <c r="G205" s="50">
        <v>110</v>
      </c>
      <c r="H205" s="168">
        <f>G205*E205</f>
        <v>5.5</v>
      </c>
      <c r="I205" s="7">
        <f t="shared" si="57"/>
        <v>77.000000000000014</v>
      </c>
      <c r="J205" s="9">
        <f t="shared" si="51"/>
        <v>0.70000000000000007</v>
      </c>
    </row>
    <row r="206" spans="1:15" ht="15.75" customHeight="1">
      <c r="A206" s="171" t="s">
        <v>41</v>
      </c>
      <c r="B206" s="171"/>
      <c r="C206" s="171"/>
      <c r="D206" s="171"/>
      <c r="E206" s="165"/>
      <c r="F206" s="165"/>
      <c r="G206" s="165"/>
      <c r="H206" s="113">
        <f>SUM(H184:H205)</f>
        <v>61</v>
      </c>
      <c r="I206" s="113">
        <f>SUM(I184:I205)</f>
        <v>853.99999999999977</v>
      </c>
      <c r="J206" s="113">
        <f>SUM(J184:J205)</f>
        <v>27.219129411764701</v>
      </c>
      <c r="L206" s="102"/>
      <c r="M206" s="102"/>
      <c r="N206" s="102"/>
      <c r="O206" s="102"/>
    </row>
    <row r="207" spans="1:15" s="102" customFormat="1" ht="15.75" customHeight="1"/>
    <row r="208" spans="1:15" s="102" customFormat="1" ht="15.75" customHeight="1"/>
    <row r="209" spans="1:10" s="102" customFormat="1" ht="15.75" customHeight="1">
      <c r="A209" s="154"/>
      <c r="B209" s="155"/>
      <c r="C209" s="155"/>
      <c r="D209" s="155"/>
      <c r="E209" s="155"/>
      <c r="F209" s="155"/>
      <c r="G209" s="155"/>
      <c r="H209" s="155"/>
      <c r="I209" s="155"/>
      <c r="J209" s="156"/>
    </row>
    <row r="210" spans="1:10" s="102" customFormat="1" ht="15.75" customHeight="1">
      <c r="A210" s="157"/>
      <c r="B210" s="158"/>
      <c r="C210" s="158"/>
      <c r="D210" s="158"/>
      <c r="E210" s="158"/>
      <c r="F210" s="158"/>
      <c r="G210" s="158"/>
      <c r="H210" s="158"/>
      <c r="I210" s="158"/>
      <c r="J210" s="159"/>
    </row>
    <row r="211" spans="1:10" s="102" customFormat="1" ht="15.75" customHeight="1"/>
    <row r="212" spans="1:10" ht="28.5" customHeight="1">
      <c r="A212" s="178" t="s">
        <v>47</v>
      </c>
      <c r="B212" s="179"/>
      <c r="C212" s="105" t="s">
        <v>53</v>
      </c>
      <c r="D212" s="105" t="s">
        <v>60</v>
      </c>
      <c r="E212" s="106" t="s">
        <v>49</v>
      </c>
      <c r="F212" s="105" t="s">
        <v>1</v>
      </c>
      <c r="G212" s="105" t="s">
        <v>46</v>
      </c>
      <c r="H212" s="105" t="s">
        <v>50</v>
      </c>
      <c r="I212" s="105" t="s">
        <v>51</v>
      </c>
      <c r="J212" s="106" t="s">
        <v>2</v>
      </c>
    </row>
    <row r="213" spans="1:10" ht="15.75" customHeight="1">
      <c r="A213" s="196" t="s">
        <v>67</v>
      </c>
      <c r="B213" s="61">
        <v>1</v>
      </c>
      <c r="C213" s="189" t="s">
        <v>143</v>
      </c>
      <c r="D213" s="41" t="s">
        <v>4</v>
      </c>
      <c r="E213" s="6">
        <v>4.5999999999999999E-2</v>
      </c>
      <c r="F213" s="49">
        <v>14</v>
      </c>
      <c r="G213" s="49">
        <v>60</v>
      </c>
      <c r="H213" s="168">
        <f>G213*E213</f>
        <v>2.76</v>
      </c>
      <c r="I213" s="7">
        <f>J213*G213</f>
        <v>38.64</v>
      </c>
      <c r="J213" s="9">
        <f>F213*E213</f>
        <v>0.64400000000000002</v>
      </c>
    </row>
    <row r="214" spans="1:10" ht="15.75" customHeight="1">
      <c r="A214" s="196"/>
      <c r="B214" s="64">
        <f>B213</f>
        <v>1</v>
      </c>
      <c r="C214" s="189"/>
      <c r="D214" s="41" t="s">
        <v>102</v>
      </c>
      <c r="E214" s="6">
        <v>0.02</v>
      </c>
      <c r="F214" s="53">
        <f>F213</f>
        <v>14</v>
      </c>
      <c r="G214" s="50">
        <v>100</v>
      </c>
      <c r="H214" s="168">
        <f t="shared" ref="H214:H234" si="58">G214*E214</f>
        <v>2</v>
      </c>
      <c r="I214" s="7">
        <f t="shared" ref="I214:I234" si="59">J214*G214</f>
        <v>28.000000000000004</v>
      </c>
      <c r="J214" s="9">
        <f t="shared" ref="J214:J234" si="60">F214*E214</f>
        <v>0.28000000000000003</v>
      </c>
    </row>
    <row r="215" spans="1:10" ht="15.75" customHeight="1">
      <c r="A215" s="196"/>
      <c r="B215" s="64">
        <f t="shared" ref="B215:B234" si="61">B214</f>
        <v>1</v>
      </c>
      <c r="C215" s="189"/>
      <c r="D215" s="42" t="s">
        <v>7</v>
      </c>
      <c r="E215" s="6">
        <v>3.0000000000000001E-3</v>
      </c>
      <c r="F215" s="53">
        <f t="shared" ref="F215:F234" si="62">F214</f>
        <v>14</v>
      </c>
      <c r="G215" s="51">
        <v>120</v>
      </c>
      <c r="H215" s="168">
        <f t="shared" si="58"/>
        <v>0.36</v>
      </c>
      <c r="I215" s="7">
        <f t="shared" si="59"/>
        <v>5.04</v>
      </c>
      <c r="J215" s="9">
        <f t="shared" si="60"/>
        <v>4.2000000000000003E-2</v>
      </c>
    </row>
    <row r="216" spans="1:10" ht="15.75" customHeight="1">
      <c r="A216" s="196"/>
      <c r="B216" s="64">
        <f t="shared" si="61"/>
        <v>1</v>
      </c>
      <c r="C216" s="189"/>
      <c r="D216" s="41" t="s">
        <v>9</v>
      </c>
      <c r="E216" s="6">
        <v>1.3000000000000001E-2</v>
      </c>
      <c r="F216" s="53">
        <f t="shared" si="62"/>
        <v>14</v>
      </c>
      <c r="G216" s="51">
        <v>50</v>
      </c>
      <c r="H216" s="168">
        <f t="shared" si="58"/>
        <v>0.65</v>
      </c>
      <c r="I216" s="7">
        <f t="shared" si="59"/>
        <v>9.1000000000000014</v>
      </c>
      <c r="J216" s="9">
        <f t="shared" si="60"/>
        <v>0.18200000000000002</v>
      </c>
    </row>
    <row r="217" spans="1:10" ht="15.75" customHeight="1">
      <c r="A217" s="196"/>
      <c r="B217" s="64">
        <f t="shared" si="61"/>
        <v>1</v>
      </c>
      <c r="C217" s="185" t="s">
        <v>31</v>
      </c>
      <c r="D217" s="41" t="s">
        <v>61</v>
      </c>
      <c r="E217" s="6">
        <f>H217/G217</f>
        <v>8.7617647058823564E-2</v>
      </c>
      <c r="F217" s="53">
        <f t="shared" si="62"/>
        <v>14</v>
      </c>
      <c r="G217" s="49">
        <v>170</v>
      </c>
      <c r="H217" s="168">
        <f>61-H213-H214-H215-H216-H218-H219-H220-H221-H222-H223-H224-H225-H226-H227-H228-H229-H230-H231-H232-H233-H234</f>
        <v>14.895000000000007</v>
      </c>
      <c r="I217" s="7">
        <f t="shared" si="59"/>
        <v>208.53000000000009</v>
      </c>
      <c r="J217" s="9">
        <f t="shared" si="60"/>
        <v>1.2266470588235299</v>
      </c>
    </row>
    <row r="218" spans="1:10" ht="15.75" customHeight="1">
      <c r="A218" s="196"/>
      <c r="B218" s="64">
        <f t="shared" si="61"/>
        <v>1</v>
      </c>
      <c r="C218" s="186"/>
      <c r="D218" s="41" t="s">
        <v>8</v>
      </c>
      <c r="E218" s="6">
        <v>0.107</v>
      </c>
      <c r="F218" s="53">
        <f t="shared" si="62"/>
        <v>14</v>
      </c>
      <c r="G218" s="49">
        <v>50</v>
      </c>
      <c r="H218" s="168">
        <f t="shared" ref="H218:H222" si="63">G218*E218</f>
        <v>5.35</v>
      </c>
      <c r="I218" s="7">
        <f t="shared" si="59"/>
        <v>74.900000000000006</v>
      </c>
      <c r="J218" s="9">
        <f t="shared" si="60"/>
        <v>1.498</v>
      </c>
    </row>
    <row r="219" spans="1:10" ht="15.75" customHeight="1">
      <c r="A219" s="196"/>
      <c r="B219" s="64">
        <f t="shared" si="61"/>
        <v>1</v>
      </c>
      <c r="C219" s="186"/>
      <c r="D219" s="41" t="s">
        <v>87</v>
      </c>
      <c r="E219" s="6">
        <v>6.0000000000000001E-3</v>
      </c>
      <c r="F219" s="53">
        <f t="shared" si="62"/>
        <v>14</v>
      </c>
      <c r="G219" s="49">
        <v>55</v>
      </c>
      <c r="H219" s="168">
        <f t="shared" si="63"/>
        <v>0.33</v>
      </c>
      <c r="I219" s="7">
        <f t="shared" si="59"/>
        <v>4.62</v>
      </c>
      <c r="J219" s="9">
        <f t="shared" si="60"/>
        <v>8.4000000000000005E-2</v>
      </c>
    </row>
    <row r="220" spans="1:10" ht="15.75" customHeight="1">
      <c r="A220" s="196"/>
      <c r="B220" s="64">
        <f t="shared" si="61"/>
        <v>1</v>
      </c>
      <c r="C220" s="186"/>
      <c r="D220" s="41" t="s">
        <v>9</v>
      </c>
      <c r="E220" s="6">
        <v>1.3000000000000001E-2</v>
      </c>
      <c r="F220" s="53">
        <f t="shared" si="62"/>
        <v>14</v>
      </c>
      <c r="G220" s="49">
        <v>50</v>
      </c>
      <c r="H220" s="168">
        <f t="shared" si="63"/>
        <v>0.65</v>
      </c>
      <c r="I220" s="7">
        <f t="shared" si="59"/>
        <v>9.1000000000000014</v>
      </c>
      <c r="J220" s="9">
        <f t="shared" si="60"/>
        <v>0.18200000000000002</v>
      </c>
    </row>
    <row r="221" spans="1:10" ht="15.75" customHeight="1">
      <c r="A221" s="196"/>
      <c r="B221" s="64">
        <f t="shared" si="61"/>
        <v>1</v>
      </c>
      <c r="C221" s="186"/>
      <c r="D221" s="42" t="s">
        <v>11</v>
      </c>
      <c r="E221" s="6">
        <v>1.2E-2</v>
      </c>
      <c r="F221" s="53">
        <f t="shared" si="62"/>
        <v>14</v>
      </c>
      <c r="G221" s="49">
        <v>25</v>
      </c>
      <c r="H221" s="168">
        <f t="shared" si="63"/>
        <v>0.3</v>
      </c>
      <c r="I221" s="7">
        <f t="shared" si="59"/>
        <v>4.2</v>
      </c>
      <c r="J221" s="9">
        <f t="shared" si="60"/>
        <v>0.16800000000000001</v>
      </c>
    </row>
    <row r="222" spans="1:10" ht="15.75" customHeight="1">
      <c r="A222" s="196"/>
      <c r="B222" s="64">
        <f t="shared" si="61"/>
        <v>1</v>
      </c>
      <c r="C222" s="186"/>
      <c r="D222" s="42" t="s">
        <v>7</v>
      </c>
      <c r="E222" s="6">
        <v>3.0000000000000001E-3</v>
      </c>
      <c r="F222" s="53">
        <f t="shared" si="62"/>
        <v>14</v>
      </c>
      <c r="G222" s="49">
        <v>120</v>
      </c>
      <c r="H222" s="168">
        <f t="shared" si="63"/>
        <v>0.36</v>
      </c>
      <c r="I222" s="7">
        <f t="shared" si="59"/>
        <v>5.04</v>
      </c>
      <c r="J222" s="9">
        <f t="shared" si="60"/>
        <v>4.2000000000000003E-2</v>
      </c>
    </row>
    <row r="223" spans="1:10" ht="15.75" customHeight="1">
      <c r="A223" s="196"/>
      <c r="B223" s="64">
        <f t="shared" si="61"/>
        <v>1</v>
      </c>
      <c r="C223" s="186"/>
      <c r="D223" s="42" t="s">
        <v>32</v>
      </c>
      <c r="E223" s="6">
        <v>6.0000000000000001E-3</v>
      </c>
      <c r="F223" s="53">
        <f t="shared" si="62"/>
        <v>14</v>
      </c>
      <c r="G223" s="49">
        <v>180</v>
      </c>
      <c r="H223" s="168">
        <f>G223*E223</f>
        <v>1.08</v>
      </c>
      <c r="I223" s="7">
        <f t="shared" si="59"/>
        <v>15.120000000000001</v>
      </c>
      <c r="J223" s="9">
        <f t="shared" si="60"/>
        <v>8.4000000000000005E-2</v>
      </c>
    </row>
    <row r="224" spans="1:10" ht="15.75" customHeight="1">
      <c r="A224" s="196"/>
      <c r="B224" s="64">
        <f t="shared" si="61"/>
        <v>1</v>
      </c>
      <c r="C224" s="187"/>
      <c r="D224" s="42" t="s">
        <v>79</v>
      </c>
      <c r="E224" s="6">
        <v>0.188</v>
      </c>
      <c r="F224" s="53">
        <f t="shared" si="62"/>
        <v>14</v>
      </c>
      <c r="G224" s="49"/>
      <c r="H224" s="168"/>
      <c r="I224" s="7"/>
      <c r="J224" s="9">
        <f t="shared" si="60"/>
        <v>2.6320000000000001</v>
      </c>
    </row>
    <row r="225" spans="1:15" ht="15.75" customHeight="1">
      <c r="A225" s="196"/>
      <c r="B225" s="64">
        <f t="shared" si="61"/>
        <v>1</v>
      </c>
      <c r="C225" s="190" t="s">
        <v>131</v>
      </c>
      <c r="D225" s="41" t="s">
        <v>147</v>
      </c>
      <c r="E225" s="6">
        <v>1</v>
      </c>
      <c r="F225" s="53">
        <f t="shared" si="62"/>
        <v>14</v>
      </c>
      <c r="G225" s="49">
        <v>7.7</v>
      </c>
      <c r="H225" s="168">
        <f>G225*E225</f>
        <v>7.7</v>
      </c>
      <c r="I225" s="7">
        <f t="shared" ref="I225:I227" si="64">J225*G225</f>
        <v>107.8</v>
      </c>
      <c r="J225" s="9">
        <f t="shared" si="60"/>
        <v>14</v>
      </c>
    </row>
    <row r="226" spans="1:15" ht="15.75" customHeight="1">
      <c r="A226" s="196"/>
      <c r="B226" s="64">
        <f t="shared" si="61"/>
        <v>1</v>
      </c>
      <c r="C226" s="191"/>
      <c r="D226" s="41"/>
      <c r="E226" s="6"/>
      <c r="F226" s="53">
        <f t="shared" si="62"/>
        <v>14</v>
      </c>
      <c r="G226" s="49"/>
      <c r="H226" s="168">
        <f t="shared" ref="H226:H227" si="65">G226*E226</f>
        <v>0</v>
      </c>
      <c r="I226" s="7">
        <f t="shared" si="64"/>
        <v>0</v>
      </c>
      <c r="J226" s="9">
        <f t="shared" si="60"/>
        <v>0</v>
      </c>
    </row>
    <row r="227" spans="1:15" ht="15.75" customHeight="1">
      <c r="A227" s="196"/>
      <c r="B227" s="64">
        <f t="shared" si="61"/>
        <v>1</v>
      </c>
      <c r="C227" s="192"/>
      <c r="D227" s="41"/>
      <c r="E227" s="6"/>
      <c r="F227" s="53">
        <f t="shared" si="62"/>
        <v>14</v>
      </c>
      <c r="G227" s="49"/>
      <c r="H227" s="168">
        <f t="shared" si="65"/>
        <v>0</v>
      </c>
      <c r="I227" s="7">
        <f t="shared" si="64"/>
        <v>0</v>
      </c>
      <c r="J227" s="9">
        <f t="shared" si="60"/>
        <v>0</v>
      </c>
    </row>
    <row r="228" spans="1:15" ht="15.75" customHeight="1">
      <c r="A228" s="196"/>
      <c r="B228" s="64">
        <f t="shared" si="61"/>
        <v>1</v>
      </c>
      <c r="C228" s="185" t="s">
        <v>42</v>
      </c>
      <c r="D228" s="41" t="s">
        <v>44</v>
      </c>
      <c r="E228" s="6">
        <v>5.0999999999999997E-2</v>
      </c>
      <c r="F228" s="53">
        <f t="shared" si="62"/>
        <v>14</v>
      </c>
      <c r="G228" s="49">
        <v>55</v>
      </c>
      <c r="H228" s="168">
        <f>G228*E228</f>
        <v>2.8049999999999997</v>
      </c>
      <c r="I228" s="7">
        <f t="shared" si="59"/>
        <v>39.269999999999996</v>
      </c>
      <c r="J228" s="9">
        <f t="shared" si="60"/>
        <v>0.71399999999999997</v>
      </c>
    </row>
    <row r="229" spans="1:15" ht="15.75" customHeight="1">
      <c r="A229" s="196"/>
      <c r="B229" s="64">
        <f t="shared" si="61"/>
        <v>1</v>
      </c>
      <c r="C229" s="187"/>
      <c r="D229" s="41" t="s">
        <v>27</v>
      </c>
      <c r="E229" s="6">
        <v>5.0000000000000001E-3</v>
      </c>
      <c r="F229" s="53">
        <f t="shared" si="62"/>
        <v>14</v>
      </c>
      <c r="G229" s="49">
        <v>520</v>
      </c>
      <c r="H229" s="168">
        <f t="shared" si="58"/>
        <v>2.6</v>
      </c>
      <c r="I229" s="7">
        <f t="shared" si="59"/>
        <v>36.400000000000006</v>
      </c>
      <c r="J229" s="9">
        <f t="shared" si="60"/>
        <v>7.0000000000000007E-2</v>
      </c>
    </row>
    <row r="230" spans="1:15" ht="15.75" customHeight="1">
      <c r="A230" s="196"/>
      <c r="B230" s="64">
        <f t="shared" si="61"/>
        <v>1</v>
      </c>
      <c r="C230" s="185" t="s">
        <v>140</v>
      </c>
      <c r="D230" s="41" t="s">
        <v>139</v>
      </c>
      <c r="E230" s="8">
        <v>0.02</v>
      </c>
      <c r="F230" s="53">
        <f t="shared" si="62"/>
        <v>14</v>
      </c>
      <c r="G230" s="49">
        <v>650</v>
      </c>
      <c r="H230" s="168">
        <f t="shared" si="58"/>
        <v>13</v>
      </c>
      <c r="I230" s="7">
        <f t="shared" si="59"/>
        <v>182.00000000000003</v>
      </c>
      <c r="J230" s="9">
        <f t="shared" si="60"/>
        <v>0.28000000000000003</v>
      </c>
      <c r="L230" s="102"/>
      <c r="M230" s="102"/>
      <c r="N230" s="102"/>
      <c r="O230" s="102"/>
    </row>
    <row r="231" spans="1:15" s="123" customFormat="1" ht="15.75" customHeight="1">
      <c r="A231" s="196"/>
      <c r="B231" s="64">
        <f t="shared" si="61"/>
        <v>1</v>
      </c>
      <c r="C231" s="186"/>
      <c r="D231" s="41" t="s">
        <v>12</v>
      </c>
      <c r="E231" s="8">
        <v>8.0000000000000002E-3</v>
      </c>
      <c r="F231" s="53">
        <f t="shared" si="62"/>
        <v>14</v>
      </c>
      <c r="G231" s="49">
        <v>85</v>
      </c>
      <c r="H231" s="168">
        <f t="shared" si="58"/>
        <v>0.68</v>
      </c>
      <c r="I231" s="7">
        <f t="shared" si="59"/>
        <v>9.52</v>
      </c>
      <c r="J231" s="9">
        <f t="shared" si="60"/>
        <v>0.112</v>
      </c>
      <c r="K231" s="102"/>
      <c r="L231" s="102"/>
      <c r="M231" s="102"/>
      <c r="N231" s="102"/>
      <c r="O231" s="102"/>
    </row>
    <row r="232" spans="1:15" ht="15.75" customHeight="1">
      <c r="A232" s="196"/>
      <c r="B232" s="64">
        <f t="shared" si="61"/>
        <v>1</v>
      </c>
      <c r="C232" s="186"/>
      <c r="D232" s="41" t="s">
        <v>141</v>
      </c>
      <c r="E232" s="20">
        <v>0.02</v>
      </c>
      <c r="F232" s="53">
        <f t="shared" si="62"/>
        <v>14</v>
      </c>
      <c r="G232" s="49">
        <v>190</v>
      </c>
      <c r="H232" s="168">
        <f t="shared" si="58"/>
        <v>3.8000000000000003</v>
      </c>
      <c r="I232" s="7">
        <f t="shared" si="59"/>
        <v>53.2</v>
      </c>
      <c r="J232" s="9">
        <f t="shared" si="60"/>
        <v>0.28000000000000003</v>
      </c>
      <c r="L232" s="102"/>
      <c r="M232" s="102"/>
      <c r="N232" s="102"/>
      <c r="O232" s="102"/>
    </row>
    <row r="233" spans="1:15" ht="15.75" customHeight="1">
      <c r="A233" s="196"/>
      <c r="B233" s="64">
        <f t="shared" si="61"/>
        <v>1</v>
      </c>
      <c r="C233" s="187"/>
      <c r="D233" s="41" t="s">
        <v>79</v>
      </c>
      <c r="E233" s="8">
        <v>0.2</v>
      </c>
      <c r="F233" s="53">
        <f t="shared" si="62"/>
        <v>14</v>
      </c>
      <c r="G233" s="49"/>
      <c r="H233" s="168"/>
      <c r="I233" s="7"/>
      <c r="J233" s="9">
        <f t="shared" si="60"/>
        <v>2.8000000000000003</v>
      </c>
      <c r="L233" s="102"/>
      <c r="M233" s="102"/>
      <c r="N233" s="102"/>
      <c r="O233" s="102"/>
    </row>
    <row r="234" spans="1:15" ht="15.75" customHeight="1">
      <c r="A234" s="196"/>
      <c r="B234" s="64">
        <f t="shared" si="61"/>
        <v>1</v>
      </c>
      <c r="C234" s="7" t="s">
        <v>38</v>
      </c>
      <c r="D234" s="46" t="s">
        <v>38</v>
      </c>
      <c r="E234" s="6">
        <v>0.04</v>
      </c>
      <c r="F234" s="53">
        <f t="shared" si="62"/>
        <v>14</v>
      </c>
      <c r="G234" s="49">
        <v>42</v>
      </c>
      <c r="H234" s="168">
        <f t="shared" si="58"/>
        <v>1.68</v>
      </c>
      <c r="I234" s="7">
        <f t="shared" si="59"/>
        <v>23.520000000000003</v>
      </c>
      <c r="J234" s="9">
        <f t="shared" si="60"/>
        <v>0.56000000000000005</v>
      </c>
    </row>
    <row r="235" spans="1:15" ht="15.75" customHeight="1">
      <c r="A235" s="171" t="s">
        <v>41</v>
      </c>
      <c r="B235" s="171"/>
      <c r="C235" s="171"/>
      <c r="D235" s="171"/>
      <c r="E235" s="165"/>
      <c r="F235" s="165"/>
      <c r="G235" s="165"/>
      <c r="H235" s="113">
        <f>SUM(H213:H234)</f>
        <v>61.000000000000007</v>
      </c>
      <c r="I235" s="113">
        <f t="shared" ref="I235:J235" si="66">SUM(I213:I234)</f>
        <v>854.00000000000011</v>
      </c>
      <c r="J235" s="113">
        <f t="shared" si="66"/>
        <v>25.880647058823531</v>
      </c>
    </row>
    <row r="236" spans="1:15" ht="15.75" customHeight="1">
      <c r="A236" s="163"/>
      <c r="B236" s="163"/>
      <c r="C236" s="163"/>
      <c r="D236" s="163"/>
      <c r="E236" s="163"/>
      <c r="F236" s="163"/>
      <c r="G236" s="163"/>
      <c r="H236" s="133"/>
      <c r="I236" s="133"/>
      <c r="J236" s="133"/>
    </row>
    <row r="237" spans="1:15" ht="15.75" customHeight="1">
      <c r="A237" s="144"/>
      <c r="B237" s="145"/>
      <c r="C237" s="145"/>
      <c r="D237" s="145"/>
      <c r="E237" s="145"/>
      <c r="F237" s="145"/>
      <c r="G237" s="145"/>
      <c r="H237" s="146"/>
      <c r="I237" s="146"/>
      <c r="J237" s="147"/>
    </row>
    <row r="238" spans="1:15" ht="15.75" customHeight="1">
      <c r="A238" s="148"/>
      <c r="B238" s="149"/>
      <c r="C238" s="149"/>
      <c r="D238" s="149"/>
      <c r="E238" s="149"/>
      <c r="F238" s="149"/>
      <c r="G238" s="149"/>
      <c r="H238" s="150"/>
      <c r="I238" s="150"/>
      <c r="J238" s="151"/>
    </row>
    <row r="239" spans="1:15" ht="15.75" customHeight="1">
      <c r="A239" s="181" t="s">
        <v>68</v>
      </c>
      <c r="B239" s="160">
        <v>1</v>
      </c>
      <c r="C239" s="193" t="s">
        <v>149</v>
      </c>
      <c r="D239" s="161" t="s">
        <v>6</v>
      </c>
      <c r="E239" s="141">
        <v>3.6000000000000004E-2</v>
      </c>
      <c r="F239" s="162">
        <v>14</v>
      </c>
      <c r="G239" s="162">
        <v>20</v>
      </c>
      <c r="H239" s="167">
        <f>G239*E239</f>
        <v>0.72000000000000008</v>
      </c>
      <c r="I239" s="47">
        <f>J239*G239</f>
        <v>10.08</v>
      </c>
      <c r="J239" s="29">
        <f>F239*E239</f>
        <v>0.504</v>
      </c>
    </row>
    <row r="240" spans="1:15" ht="15.75" customHeight="1">
      <c r="A240" s="181"/>
      <c r="B240" s="64">
        <f>B239</f>
        <v>1</v>
      </c>
      <c r="C240" s="194"/>
      <c r="D240" s="41" t="s">
        <v>15</v>
      </c>
      <c r="E240" s="6">
        <v>0.01</v>
      </c>
      <c r="F240" s="53">
        <f>F239</f>
        <v>14</v>
      </c>
      <c r="G240" s="49">
        <v>310</v>
      </c>
      <c r="H240" s="168">
        <f t="shared" ref="H240:H263" si="67">G240*E240</f>
        <v>3.1</v>
      </c>
      <c r="I240" s="7">
        <f t="shared" ref="I240:I263" si="68">J240*G240</f>
        <v>43.400000000000006</v>
      </c>
      <c r="J240" s="9">
        <f t="shared" ref="J240:J263" si="69">F240*E240</f>
        <v>0.14000000000000001</v>
      </c>
    </row>
    <row r="241" spans="1:15" ht="15.75" customHeight="1">
      <c r="A241" s="181"/>
      <c r="B241" s="64">
        <f t="shared" ref="B241:B263" si="70">B240</f>
        <v>1</v>
      </c>
      <c r="C241" s="194"/>
      <c r="D241" s="41"/>
      <c r="E241" s="6"/>
      <c r="F241" s="53">
        <f t="shared" ref="F241:F263" si="71">F240</f>
        <v>14</v>
      </c>
      <c r="G241" s="50">
        <v>150</v>
      </c>
      <c r="H241" s="168">
        <f t="shared" si="67"/>
        <v>0</v>
      </c>
      <c r="I241" s="7">
        <f t="shared" si="68"/>
        <v>0</v>
      </c>
      <c r="J241" s="9">
        <f t="shared" si="69"/>
        <v>0</v>
      </c>
    </row>
    <row r="242" spans="1:15" ht="15.75" customHeight="1">
      <c r="A242" s="181"/>
      <c r="B242" s="64">
        <f t="shared" si="70"/>
        <v>1</v>
      </c>
      <c r="C242" s="194"/>
      <c r="D242" s="42" t="s">
        <v>7</v>
      </c>
      <c r="E242" s="6">
        <v>4.0000000000000001E-3</v>
      </c>
      <c r="F242" s="53">
        <f t="shared" si="71"/>
        <v>14</v>
      </c>
      <c r="G242" s="51">
        <v>120</v>
      </c>
      <c r="H242" s="168">
        <f t="shared" si="67"/>
        <v>0.48</v>
      </c>
      <c r="I242" s="7">
        <f t="shared" si="68"/>
        <v>6.72</v>
      </c>
      <c r="J242" s="9">
        <f t="shared" si="69"/>
        <v>5.6000000000000001E-2</v>
      </c>
      <c r="L242" s="102"/>
      <c r="M242" s="102"/>
      <c r="N242" s="102"/>
      <c r="O242" s="102"/>
    </row>
    <row r="243" spans="1:15" ht="15.75" customHeight="1">
      <c r="A243" s="181"/>
      <c r="B243" s="64">
        <f t="shared" si="70"/>
        <v>1</v>
      </c>
      <c r="C243" s="185" t="s">
        <v>40</v>
      </c>
      <c r="D243" s="41" t="s">
        <v>4</v>
      </c>
      <c r="E243" s="164">
        <v>2.5000000000000001E-2</v>
      </c>
      <c r="F243" s="53">
        <f t="shared" si="71"/>
        <v>14</v>
      </c>
      <c r="G243" s="49">
        <v>60</v>
      </c>
      <c r="H243" s="168">
        <f t="shared" si="67"/>
        <v>1.5</v>
      </c>
      <c r="I243" s="7">
        <f t="shared" si="68"/>
        <v>21.000000000000004</v>
      </c>
      <c r="J243" s="9">
        <f t="shared" si="69"/>
        <v>0.35000000000000003</v>
      </c>
      <c r="L243" s="102"/>
      <c r="M243" s="102"/>
      <c r="N243" s="102"/>
      <c r="O243" s="102"/>
    </row>
    <row r="244" spans="1:15" ht="15.75" customHeight="1">
      <c r="A244" s="181"/>
      <c r="B244" s="64">
        <f t="shared" si="70"/>
        <v>1</v>
      </c>
      <c r="C244" s="186"/>
      <c r="D244" s="41" t="s">
        <v>6</v>
      </c>
      <c r="E244" s="8">
        <v>0.05</v>
      </c>
      <c r="F244" s="53">
        <f t="shared" si="71"/>
        <v>14</v>
      </c>
      <c r="G244" s="50">
        <v>35</v>
      </c>
      <c r="H244" s="168">
        <f t="shared" si="67"/>
        <v>1.75</v>
      </c>
      <c r="I244" s="7">
        <f t="shared" si="68"/>
        <v>24.500000000000004</v>
      </c>
      <c r="J244" s="9">
        <f t="shared" si="69"/>
        <v>0.70000000000000007</v>
      </c>
      <c r="L244" s="102"/>
      <c r="M244" s="102"/>
      <c r="N244" s="102"/>
      <c r="O244" s="102"/>
    </row>
    <row r="245" spans="1:15" ht="15.75" customHeight="1">
      <c r="A245" s="181"/>
      <c r="B245" s="64">
        <f t="shared" si="70"/>
        <v>1</v>
      </c>
      <c r="C245" s="186"/>
      <c r="D245" s="41" t="s">
        <v>8</v>
      </c>
      <c r="E245" s="164">
        <v>2.7E-2</v>
      </c>
      <c r="F245" s="53">
        <f t="shared" si="71"/>
        <v>14</v>
      </c>
      <c r="G245" s="51">
        <v>50</v>
      </c>
      <c r="H245" s="168">
        <f t="shared" si="67"/>
        <v>1.35</v>
      </c>
      <c r="I245" s="7">
        <f t="shared" si="68"/>
        <v>18.899999999999999</v>
      </c>
      <c r="J245" s="9">
        <f t="shared" si="69"/>
        <v>0.378</v>
      </c>
      <c r="L245" s="102"/>
      <c r="M245" s="102"/>
      <c r="N245" s="102"/>
      <c r="O245" s="102"/>
    </row>
    <row r="246" spans="1:15" ht="15.75" customHeight="1">
      <c r="A246" s="181"/>
      <c r="B246" s="64">
        <f t="shared" si="70"/>
        <v>1</v>
      </c>
      <c r="C246" s="186"/>
      <c r="D246" s="41" t="s">
        <v>9</v>
      </c>
      <c r="E246" s="164">
        <v>1.2999999999999999E-2</v>
      </c>
      <c r="F246" s="53">
        <f t="shared" si="71"/>
        <v>14</v>
      </c>
      <c r="G246" s="52">
        <v>44</v>
      </c>
      <c r="H246" s="168">
        <f t="shared" si="67"/>
        <v>0.57199999999999995</v>
      </c>
      <c r="I246" s="7">
        <f t="shared" si="68"/>
        <v>8.0079999999999991</v>
      </c>
      <c r="J246" s="9">
        <f t="shared" si="69"/>
        <v>0.182</v>
      </c>
      <c r="L246" s="102"/>
      <c r="M246" s="102"/>
      <c r="N246" s="102"/>
      <c r="O246" s="102"/>
    </row>
    <row r="247" spans="1:15" ht="15.75" customHeight="1">
      <c r="A247" s="181"/>
      <c r="B247" s="64">
        <f t="shared" si="70"/>
        <v>1</v>
      </c>
      <c r="C247" s="186"/>
      <c r="D247" s="41" t="s">
        <v>11</v>
      </c>
      <c r="E247" s="164">
        <v>1.2E-2</v>
      </c>
      <c r="F247" s="53">
        <f t="shared" si="71"/>
        <v>14</v>
      </c>
      <c r="G247" s="49">
        <v>28</v>
      </c>
      <c r="H247" s="168">
        <f t="shared" si="67"/>
        <v>0.33600000000000002</v>
      </c>
      <c r="I247" s="7">
        <f t="shared" si="68"/>
        <v>4.7040000000000006</v>
      </c>
      <c r="J247" s="9">
        <f t="shared" si="69"/>
        <v>0.16800000000000001</v>
      </c>
      <c r="L247" s="102"/>
      <c r="M247" s="102"/>
      <c r="N247" s="102"/>
      <c r="O247" s="102"/>
    </row>
    <row r="248" spans="1:15" ht="15.75" customHeight="1">
      <c r="A248" s="181"/>
      <c r="B248" s="64">
        <f t="shared" si="70"/>
        <v>1</v>
      </c>
      <c r="C248" s="186"/>
      <c r="D248" s="41" t="s">
        <v>32</v>
      </c>
      <c r="E248" s="164">
        <v>7.4999999999999997E-3</v>
      </c>
      <c r="F248" s="53">
        <f t="shared" si="71"/>
        <v>14</v>
      </c>
      <c r="G248" s="49">
        <v>180</v>
      </c>
      <c r="H248" s="168">
        <f t="shared" si="67"/>
        <v>1.3499999999999999</v>
      </c>
      <c r="I248" s="7">
        <f t="shared" si="68"/>
        <v>18.899999999999999</v>
      </c>
      <c r="J248" s="9">
        <f t="shared" si="69"/>
        <v>0.105</v>
      </c>
      <c r="L248" s="102"/>
      <c r="M248" s="102"/>
      <c r="N248" s="102"/>
      <c r="O248" s="102"/>
    </row>
    <row r="249" spans="1:15" ht="15.75" customHeight="1">
      <c r="A249" s="181"/>
      <c r="B249" s="64">
        <f t="shared" si="70"/>
        <v>1</v>
      </c>
      <c r="C249" s="186"/>
      <c r="D249" s="41" t="s">
        <v>27</v>
      </c>
      <c r="E249" s="164">
        <v>5.0000000000000001E-3</v>
      </c>
      <c r="F249" s="53">
        <f t="shared" si="71"/>
        <v>14</v>
      </c>
      <c r="G249" s="49">
        <v>520</v>
      </c>
      <c r="H249" s="168">
        <f t="shared" si="67"/>
        <v>2.6</v>
      </c>
      <c r="I249" s="7">
        <f t="shared" si="68"/>
        <v>36.400000000000006</v>
      </c>
      <c r="J249" s="9">
        <f t="shared" si="69"/>
        <v>7.0000000000000007E-2</v>
      </c>
      <c r="L249" s="102"/>
      <c r="M249" s="102"/>
      <c r="N249" s="102"/>
      <c r="O249" s="102"/>
    </row>
    <row r="250" spans="1:15" ht="15.75" customHeight="1">
      <c r="A250" s="181"/>
      <c r="B250" s="64">
        <f t="shared" si="70"/>
        <v>1</v>
      </c>
      <c r="C250" s="186"/>
      <c r="D250" s="41" t="s">
        <v>12</v>
      </c>
      <c r="E250" s="164">
        <v>2.5000000000000001E-3</v>
      </c>
      <c r="F250" s="53">
        <f t="shared" si="71"/>
        <v>14</v>
      </c>
      <c r="G250" s="49">
        <v>85</v>
      </c>
      <c r="H250" s="168">
        <f t="shared" si="67"/>
        <v>0.21249999999999999</v>
      </c>
      <c r="I250" s="7">
        <f t="shared" si="68"/>
        <v>2.9750000000000001</v>
      </c>
      <c r="J250" s="9">
        <f t="shared" si="69"/>
        <v>3.5000000000000003E-2</v>
      </c>
      <c r="L250" s="102"/>
      <c r="M250" s="102"/>
      <c r="N250" s="102"/>
      <c r="O250" s="102"/>
    </row>
    <row r="251" spans="1:15">
      <c r="A251" s="181"/>
      <c r="B251" s="64">
        <f t="shared" si="70"/>
        <v>1</v>
      </c>
      <c r="C251" s="186"/>
      <c r="D251" s="41" t="s">
        <v>13</v>
      </c>
      <c r="E251" s="164">
        <v>4.0000000000000002E-4</v>
      </c>
      <c r="F251" s="53">
        <f t="shared" si="71"/>
        <v>14</v>
      </c>
      <c r="G251" s="49">
        <v>440</v>
      </c>
      <c r="H251" s="168">
        <f t="shared" si="67"/>
        <v>0.17600000000000002</v>
      </c>
      <c r="I251" s="7">
        <f t="shared" si="68"/>
        <v>2.464</v>
      </c>
      <c r="J251" s="9">
        <f t="shared" si="69"/>
        <v>5.5999999999999999E-3</v>
      </c>
      <c r="L251" s="102"/>
      <c r="M251" s="102"/>
      <c r="N251" s="102"/>
      <c r="O251" s="102"/>
    </row>
    <row r="252" spans="1:15" ht="15.75" customHeight="1">
      <c r="A252" s="181"/>
      <c r="B252" s="64">
        <f t="shared" si="70"/>
        <v>1</v>
      </c>
      <c r="C252" s="187"/>
      <c r="D252" s="41" t="s">
        <v>79</v>
      </c>
      <c r="E252" s="8">
        <v>0.2</v>
      </c>
      <c r="F252" s="53">
        <f t="shared" si="71"/>
        <v>14</v>
      </c>
      <c r="G252" s="49"/>
      <c r="H252" s="168"/>
      <c r="I252" s="7"/>
      <c r="J252" s="9">
        <f>F252*E252</f>
        <v>2.8000000000000003</v>
      </c>
      <c r="L252" s="102"/>
      <c r="M252" s="102"/>
      <c r="N252" s="102"/>
      <c r="O252" s="102"/>
    </row>
    <row r="253" spans="1:15" ht="15.75" customHeight="1">
      <c r="A253" s="181"/>
      <c r="B253" s="64">
        <f t="shared" si="70"/>
        <v>1</v>
      </c>
      <c r="C253" s="190" t="s">
        <v>148</v>
      </c>
      <c r="D253" s="42" t="s">
        <v>61</v>
      </c>
      <c r="E253" s="6">
        <f>H253/G253</f>
        <v>0.11202058823529408</v>
      </c>
      <c r="F253" s="53">
        <f t="shared" si="71"/>
        <v>14</v>
      </c>
      <c r="G253" s="50">
        <v>170</v>
      </c>
      <c r="H253" s="168">
        <f>61-H239-H240-H241-H242-H243-H244-H245-H246-H247-H248-H249-H250-H251-H252-H254-H255-H256-H257-H258-H259-H260-H261-H262-H263</f>
        <v>19.043499999999995</v>
      </c>
      <c r="I253" s="7">
        <f t="shared" si="68"/>
        <v>266.60899999999992</v>
      </c>
      <c r="J253" s="6">
        <f t="shared" si="69"/>
        <v>1.5682882352941172</v>
      </c>
      <c r="L253" s="102"/>
      <c r="M253" s="102"/>
      <c r="N253" s="102"/>
      <c r="O253" s="102"/>
    </row>
    <row r="254" spans="1:15" hidden="1">
      <c r="A254" s="181"/>
      <c r="B254" s="64">
        <f t="shared" si="70"/>
        <v>1</v>
      </c>
      <c r="C254" s="191"/>
      <c r="D254" s="42"/>
      <c r="E254" s="6"/>
      <c r="F254" s="53">
        <f t="shared" si="71"/>
        <v>14</v>
      </c>
      <c r="G254" s="50"/>
      <c r="H254" s="168">
        <f t="shared" si="67"/>
        <v>0</v>
      </c>
      <c r="I254" s="7">
        <f t="shared" si="68"/>
        <v>0</v>
      </c>
      <c r="J254" s="6">
        <f t="shared" si="69"/>
        <v>0</v>
      </c>
      <c r="L254" s="102"/>
      <c r="M254" s="102"/>
      <c r="N254" s="102"/>
      <c r="O254" s="102"/>
    </row>
    <row r="255" spans="1:15" hidden="1">
      <c r="A255" s="181"/>
      <c r="B255" s="64">
        <f t="shared" si="70"/>
        <v>1</v>
      </c>
      <c r="C255" s="191"/>
      <c r="D255" s="42"/>
      <c r="E255" s="6"/>
      <c r="F255" s="53">
        <f t="shared" si="71"/>
        <v>14</v>
      </c>
      <c r="G255" s="50"/>
      <c r="H255" s="168">
        <f t="shared" si="67"/>
        <v>0</v>
      </c>
      <c r="I255" s="7">
        <f t="shared" si="68"/>
        <v>0</v>
      </c>
      <c r="J255" s="6">
        <f t="shared" si="69"/>
        <v>0</v>
      </c>
      <c r="L255" s="102"/>
      <c r="M255" s="102"/>
      <c r="N255" s="102"/>
      <c r="O255" s="102"/>
    </row>
    <row r="256" spans="1:15" hidden="1">
      <c r="A256" s="181"/>
      <c r="B256" s="64">
        <f t="shared" si="70"/>
        <v>1</v>
      </c>
      <c r="C256" s="191"/>
      <c r="D256" s="42"/>
      <c r="E256" s="6"/>
      <c r="F256" s="53">
        <f t="shared" si="71"/>
        <v>14</v>
      </c>
      <c r="G256" s="50"/>
      <c r="H256" s="168">
        <f t="shared" si="67"/>
        <v>0</v>
      </c>
      <c r="I256" s="7">
        <f t="shared" si="68"/>
        <v>0</v>
      </c>
      <c r="J256" s="6">
        <f t="shared" si="69"/>
        <v>0</v>
      </c>
      <c r="L256" s="102"/>
      <c r="M256" s="102"/>
      <c r="N256" s="102"/>
      <c r="O256" s="102"/>
    </row>
    <row r="257" spans="1:15" ht="15.75" hidden="1" customHeight="1">
      <c r="A257" s="181"/>
      <c r="B257" s="64">
        <f>B256</f>
        <v>1</v>
      </c>
      <c r="C257" s="192"/>
      <c r="D257" s="42"/>
      <c r="E257" s="6">
        <v>0</v>
      </c>
      <c r="F257" s="53">
        <f>F256</f>
        <v>14</v>
      </c>
      <c r="G257" s="50"/>
      <c r="H257" s="168">
        <f t="shared" si="67"/>
        <v>0</v>
      </c>
      <c r="I257" s="7">
        <f t="shared" si="68"/>
        <v>0</v>
      </c>
      <c r="J257" s="6">
        <f t="shared" si="69"/>
        <v>0</v>
      </c>
      <c r="L257" s="102"/>
      <c r="M257" s="102"/>
      <c r="N257" s="102"/>
      <c r="O257" s="102"/>
    </row>
    <row r="258" spans="1:15" ht="15.75" customHeight="1">
      <c r="A258" s="181"/>
      <c r="B258" s="64">
        <f>B257</f>
        <v>1</v>
      </c>
      <c r="C258" s="195" t="s">
        <v>37</v>
      </c>
      <c r="D258" s="41" t="s">
        <v>8</v>
      </c>
      <c r="E258" s="6">
        <v>0.17100000000000001</v>
      </c>
      <c r="F258" s="53">
        <f>F257</f>
        <v>14</v>
      </c>
      <c r="G258" s="49">
        <v>50</v>
      </c>
      <c r="H258" s="168">
        <f t="shared" si="67"/>
        <v>8.5500000000000007</v>
      </c>
      <c r="I258" s="7">
        <f t="shared" si="68"/>
        <v>119.7</v>
      </c>
      <c r="J258" s="9">
        <f t="shared" si="69"/>
        <v>2.3940000000000001</v>
      </c>
    </row>
    <row r="259" spans="1:15" ht="15.75" customHeight="1">
      <c r="A259" s="181"/>
      <c r="B259" s="64">
        <f t="shared" si="70"/>
        <v>1</v>
      </c>
      <c r="C259" s="195"/>
      <c r="D259" s="41" t="s">
        <v>27</v>
      </c>
      <c r="E259" s="6">
        <v>5.0000000000000001E-3</v>
      </c>
      <c r="F259" s="53">
        <f t="shared" si="71"/>
        <v>14</v>
      </c>
      <c r="G259" s="49">
        <v>520</v>
      </c>
      <c r="H259" s="168">
        <f t="shared" si="67"/>
        <v>2.6</v>
      </c>
      <c r="I259" s="7">
        <f t="shared" si="68"/>
        <v>36.400000000000006</v>
      </c>
      <c r="J259" s="9">
        <f t="shared" si="69"/>
        <v>7.0000000000000007E-2</v>
      </c>
    </row>
    <row r="260" spans="1:15" ht="15.75" customHeight="1">
      <c r="A260" s="181"/>
      <c r="B260" s="64">
        <f t="shared" si="70"/>
        <v>1</v>
      </c>
      <c r="C260" s="195"/>
      <c r="D260" s="41" t="s">
        <v>69</v>
      </c>
      <c r="E260" s="6">
        <v>2.4E-2</v>
      </c>
      <c r="F260" s="53">
        <f t="shared" si="71"/>
        <v>14</v>
      </c>
      <c r="G260" s="49">
        <v>90</v>
      </c>
      <c r="H260" s="168">
        <f t="shared" si="67"/>
        <v>2.16</v>
      </c>
      <c r="I260" s="7">
        <f t="shared" si="68"/>
        <v>30.240000000000002</v>
      </c>
      <c r="J260" s="9">
        <f t="shared" si="69"/>
        <v>0.33600000000000002</v>
      </c>
    </row>
    <row r="261" spans="1:15" ht="15.75" customHeight="1">
      <c r="A261" s="181"/>
      <c r="B261" s="64">
        <f t="shared" si="70"/>
        <v>1</v>
      </c>
      <c r="C261" s="169" t="s">
        <v>140</v>
      </c>
      <c r="D261" s="43" t="s">
        <v>139</v>
      </c>
      <c r="E261" s="8">
        <v>8.0000000000000002E-3</v>
      </c>
      <c r="F261" s="53">
        <f t="shared" si="71"/>
        <v>14</v>
      </c>
      <c r="G261" s="49">
        <v>650</v>
      </c>
      <c r="H261" s="164">
        <f t="shared" si="67"/>
        <v>5.2</v>
      </c>
      <c r="I261" s="7">
        <f t="shared" si="68"/>
        <v>72.8</v>
      </c>
      <c r="J261" s="9">
        <f t="shared" si="69"/>
        <v>0.112</v>
      </c>
      <c r="L261" s="102"/>
      <c r="M261" s="102"/>
      <c r="N261" s="102"/>
      <c r="O261" s="102"/>
    </row>
    <row r="262" spans="1:15" ht="15.75" customHeight="1">
      <c r="A262" s="181"/>
      <c r="B262" s="64">
        <f t="shared" si="70"/>
        <v>1</v>
      </c>
      <c r="C262" s="7" t="s">
        <v>141</v>
      </c>
      <c r="D262" s="46" t="s">
        <v>141</v>
      </c>
      <c r="E262" s="6">
        <v>0.02</v>
      </c>
      <c r="F262" s="53">
        <f t="shared" si="71"/>
        <v>14</v>
      </c>
      <c r="G262" s="49">
        <v>190</v>
      </c>
      <c r="H262" s="168">
        <f t="shared" si="67"/>
        <v>3.8000000000000003</v>
      </c>
      <c r="I262" s="7">
        <f t="shared" si="68"/>
        <v>53.2</v>
      </c>
      <c r="J262" s="9">
        <f t="shared" si="69"/>
        <v>0.28000000000000003</v>
      </c>
    </row>
    <row r="263" spans="1:15" ht="15.75" customHeight="1">
      <c r="A263" s="197"/>
      <c r="B263" s="64">
        <f t="shared" si="70"/>
        <v>1</v>
      </c>
      <c r="C263" s="168" t="s">
        <v>22</v>
      </c>
      <c r="D263" s="44" t="s">
        <v>22</v>
      </c>
      <c r="E263" s="6">
        <v>0.05</v>
      </c>
      <c r="F263" s="53">
        <f t="shared" si="71"/>
        <v>14</v>
      </c>
      <c r="G263" s="50">
        <v>110</v>
      </c>
      <c r="H263" s="168">
        <f t="shared" si="67"/>
        <v>5.5</v>
      </c>
      <c r="I263" s="7">
        <f t="shared" si="68"/>
        <v>77.000000000000014</v>
      </c>
      <c r="J263" s="9">
        <f t="shared" si="69"/>
        <v>0.70000000000000007</v>
      </c>
    </row>
    <row r="264" spans="1:15" ht="15.75" customHeight="1">
      <c r="A264" s="171" t="s">
        <v>41</v>
      </c>
      <c r="B264" s="171"/>
      <c r="C264" s="171"/>
      <c r="D264" s="171"/>
      <c r="E264" s="165"/>
      <c r="F264" s="165"/>
      <c r="G264" s="165"/>
      <c r="H264" s="113">
        <f>SUM(H239:H263)</f>
        <v>61</v>
      </c>
      <c r="I264" s="113">
        <f t="shared" ref="I264:J264" si="72">SUM(I239:I263)</f>
        <v>854</v>
      </c>
      <c r="J264" s="113">
        <f t="shared" si="72"/>
        <v>10.953888235294118</v>
      </c>
    </row>
    <row r="265" spans="1:15" s="102" customFormat="1" ht="15.75" customHeight="1">
      <c r="A265" s="154"/>
      <c r="B265" s="155"/>
      <c r="C265" s="155"/>
      <c r="D265" s="155"/>
      <c r="E265" s="155"/>
      <c r="F265" s="155"/>
      <c r="G265" s="155"/>
      <c r="H265" s="155"/>
      <c r="I265" s="155"/>
      <c r="J265" s="156"/>
    </row>
    <row r="266" spans="1:15" s="102" customFormat="1" ht="15.75" customHeight="1">
      <c r="A266" s="157"/>
      <c r="B266" s="158"/>
      <c r="C266" s="158"/>
      <c r="D266" s="158"/>
      <c r="E266" s="158"/>
      <c r="F266" s="158"/>
      <c r="G266" s="158"/>
      <c r="H266" s="158"/>
      <c r="I266" s="158"/>
      <c r="J266" s="159"/>
    </row>
    <row r="267" spans="1:15" ht="28.5" customHeight="1">
      <c r="A267" s="178" t="s">
        <v>47</v>
      </c>
      <c r="B267" s="179"/>
      <c r="C267" s="105" t="s">
        <v>53</v>
      </c>
      <c r="D267" s="105" t="s">
        <v>60</v>
      </c>
      <c r="E267" s="106" t="s">
        <v>49</v>
      </c>
      <c r="F267" s="105" t="s">
        <v>1</v>
      </c>
      <c r="G267" s="105" t="s">
        <v>46</v>
      </c>
      <c r="H267" s="105" t="s">
        <v>50</v>
      </c>
      <c r="I267" s="105" t="s">
        <v>51</v>
      </c>
      <c r="J267" s="106" t="s">
        <v>2</v>
      </c>
    </row>
    <row r="268" spans="1:15" ht="15.75" customHeight="1">
      <c r="A268" s="180" t="s">
        <v>84</v>
      </c>
      <c r="B268" s="61">
        <v>1</v>
      </c>
      <c r="C268" s="182" t="s">
        <v>5</v>
      </c>
      <c r="D268" s="41" t="s">
        <v>6</v>
      </c>
      <c r="E268" s="8">
        <v>2.5999999999999999E-2</v>
      </c>
      <c r="F268" s="49">
        <v>14</v>
      </c>
      <c r="G268" s="49">
        <v>35</v>
      </c>
      <c r="H268" s="164">
        <f>G268*E268</f>
        <v>0.90999999999999992</v>
      </c>
      <c r="I268" s="7">
        <f>J268*G268</f>
        <v>12.74</v>
      </c>
      <c r="J268" s="9">
        <f>F268*E268</f>
        <v>0.36399999999999999</v>
      </c>
      <c r="L268" s="126"/>
    </row>
    <row r="269" spans="1:15" ht="15.75" customHeight="1">
      <c r="A269" s="181"/>
      <c r="B269" s="64">
        <f>B268</f>
        <v>1</v>
      </c>
      <c r="C269" s="183"/>
      <c r="D269" s="41" t="s">
        <v>7</v>
      </c>
      <c r="E269" s="8">
        <v>6.0000000000000001E-3</v>
      </c>
      <c r="F269" s="53">
        <f>F268</f>
        <v>14</v>
      </c>
      <c r="G269" s="49">
        <v>120</v>
      </c>
      <c r="H269" s="164">
        <f t="shared" ref="H269:H273" si="73">G269*E269</f>
        <v>0.72</v>
      </c>
      <c r="I269" s="7">
        <f t="shared" ref="I269:I273" si="74">J269*G269</f>
        <v>10.08</v>
      </c>
      <c r="J269" s="9">
        <f t="shared" ref="J269:J273" si="75">F269*E269</f>
        <v>8.4000000000000005E-2</v>
      </c>
      <c r="L269" s="126"/>
    </row>
    <row r="270" spans="1:15" ht="15.75" customHeight="1">
      <c r="A270" s="181"/>
      <c r="B270" s="64">
        <f t="shared" ref="B270:B285" si="76">B269</f>
        <v>1</v>
      </c>
      <c r="C270" s="183"/>
      <c r="D270" s="41" t="s">
        <v>8</v>
      </c>
      <c r="E270" s="8">
        <v>3.5000000000000003E-2</v>
      </c>
      <c r="F270" s="53">
        <f t="shared" ref="F270:F285" si="77">F269</f>
        <v>14</v>
      </c>
      <c r="G270" s="49">
        <v>50</v>
      </c>
      <c r="H270" s="164">
        <f t="shared" si="73"/>
        <v>1.7500000000000002</v>
      </c>
      <c r="I270" s="7">
        <f t="shared" si="74"/>
        <v>24.500000000000004</v>
      </c>
      <c r="J270" s="9">
        <f t="shared" si="75"/>
        <v>0.49000000000000005</v>
      </c>
      <c r="L270" s="126"/>
    </row>
    <row r="271" spans="1:15" ht="15.75" customHeight="1">
      <c r="A271" s="181"/>
      <c r="B271" s="64">
        <f t="shared" si="76"/>
        <v>1</v>
      </c>
      <c r="C271" s="183"/>
      <c r="D271" s="41" t="s">
        <v>10</v>
      </c>
      <c r="E271" s="8">
        <v>2.5000000000000001E-2</v>
      </c>
      <c r="F271" s="53">
        <f t="shared" si="77"/>
        <v>14</v>
      </c>
      <c r="G271" s="49">
        <v>86</v>
      </c>
      <c r="H271" s="164">
        <f t="shared" si="73"/>
        <v>2.15</v>
      </c>
      <c r="I271" s="7">
        <f t="shared" si="74"/>
        <v>30.1</v>
      </c>
      <c r="J271" s="9">
        <f t="shared" si="75"/>
        <v>0.35000000000000003</v>
      </c>
      <c r="L271" s="126"/>
    </row>
    <row r="272" spans="1:15" ht="15.75" customHeight="1">
      <c r="A272" s="181"/>
      <c r="B272" s="64">
        <f t="shared" si="76"/>
        <v>1</v>
      </c>
      <c r="C272" s="183"/>
      <c r="D272" s="41" t="s">
        <v>9</v>
      </c>
      <c r="E272" s="8">
        <v>1.9E-2</v>
      </c>
      <c r="F272" s="53">
        <f t="shared" si="77"/>
        <v>14</v>
      </c>
      <c r="G272" s="49">
        <v>50</v>
      </c>
      <c r="H272" s="164">
        <f t="shared" si="73"/>
        <v>0.95</v>
      </c>
      <c r="I272" s="7">
        <f t="shared" si="74"/>
        <v>13.3</v>
      </c>
      <c r="J272" s="9">
        <f t="shared" si="75"/>
        <v>0.26600000000000001</v>
      </c>
      <c r="L272" s="126"/>
    </row>
    <row r="273" spans="1:15" ht="15.75" customHeight="1">
      <c r="A273" s="181"/>
      <c r="B273" s="64">
        <f t="shared" si="76"/>
        <v>1</v>
      </c>
      <c r="C273" s="184"/>
      <c r="D273" s="41" t="s">
        <v>11</v>
      </c>
      <c r="E273" s="8">
        <v>1.7999999999999999E-2</v>
      </c>
      <c r="F273" s="53">
        <f t="shared" si="77"/>
        <v>14</v>
      </c>
      <c r="G273" s="49">
        <v>25</v>
      </c>
      <c r="H273" s="164">
        <f t="shared" si="73"/>
        <v>0.44999999999999996</v>
      </c>
      <c r="I273" s="7">
        <f t="shared" si="74"/>
        <v>6.3</v>
      </c>
      <c r="J273" s="9">
        <f t="shared" si="75"/>
        <v>0.252</v>
      </c>
      <c r="L273" s="126"/>
    </row>
    <row r="274" spans="1:15" ht="15.75" customHeight="1">
      <c r="A274" s="181"/>
      <c r="B274" s="64">
        <f t="shared" si="76"/>
        <v>1</v>
      </c>
      <c r="C274" s="182" t="s">
        <v>132</v>
      </c>
      <c r="D274" s="41" t="s">
        <v>61</v>
      </c>
      <c r="E274" s="6">
        <f>H274/G274</f>
        <v>0.17931764705882353</v>
      </c>
      <c r="F274" s="53">
        <f t="shared" si="77"/>
        <v>14</v>
      </c>
      <c r="G274" s="51">
        <v>170</v>
      </c>
      <c r="H274" s="168">
        <f>61-H268-H269-H270-H271-H272-H273-H275-H276-H277-H278-H279-H280-H281-H282-H283-H284-H285</f>
        <v>30.484000000000002</v>
      </c>
      <c r="I274" s="7">
        <f>J274*G274</f>
        <v>426.77599999999995</v>
      </c>
      <c r="J274" s="9">
        <f>F274*E274</f>
        <v>2.5104470588235293</v>
      </c>
    </row>
    <row r="275" spans="1:15" ht="15.75" customHeight="1">
      <c r="A275" s="181"/>
      <c r="B275" s="64">
        <f t="shared" si="76"/>
        <v>1</v>
      </c>
      <c r="C275" s="183"/>
      <c r="D275" s="41" t="s">
        <v>57</v>
      </c>
      <c r="E275" s="6">
        <v>0.03</v>
      </c>
      <c r="F275" s="53">
        <f t="shared" si="77"/>
        <v>14</v>
      </c>
      <c r="G275" s="51">
        <v>55</v>
      </c>
      <c r="H275" s="168">
        <f t="shared" ref="H275:H277" si="78">G275*E275</f>
        <v>1.65</v>
      </c>
      <c r="I275" s="7">
        <f t="shared" ref="I275:I277" si="79">J275*G275</f>
        <v>23.099999999999998</v>
      </c>
      <c r="J275" s="9">
        <f t="shared" ref="J275:J285" si="80">F275*E275</f>
        <v>0.42</v>
      </c>
    </row>
    <row r="276" spans="1:15" ht="15.75" customHeight="1">
      <c r="A276" s="181"/>
      <c r="B276" s="64">
        <f t="shared" si="76"/>
        <v>1</v>
      </c>
      <c r="C276" s="183"/>
      <c r="D276" s="41" t="s">
        <v>32</v>
      </c>
      <c r="E276" s="6">
        <v>1.2E-2</v>
      </c>
      <c r="F276" s="53">
        <f t="shared" si="77"/>
        <v>14</v>
      </c>
      <c r="G276" s="51">
        <v>180</v>
      </c>
      <c r="H276" s="168">
        <f t="shared" si="78"/>
        <v>2.16</v>
      </c>
      <c r="I276" s="7">
        <f t="shared" si="79"/>
        <v>30.240000000000002</v>
      </c>
      <c r="J276" s="9">
        <f t="shared" si="80"/>
        <v>0.16800000000000001</v>
      </c>
    </row>
    <row r="277" spans="1:15" ht="15.75" customHeight="1">
      <c r="A277" s="181"/>
      <c r="B277" s="64">
        <f t="shared" si="76"/>
        <v>1</v>
      </c>
      <c r="C277" s="183"/>
      <c r="D277" s="41" t="s">
        <v>24</v>
      </c>
      <c r="E277" s="6">
        <v>2E-3</v>
      </c>
      <c r="F277" s="53">
        <f t="shared" si="77"/>
        <v>14</v>
      </c>
      <c r="G277" s="49">
        <v>200</v>
      </c>
      <c r="H277" s="168">
        <f t="shared" si="78"/>
        <v>0.4</v>
      </c>
      <c r="I277" s="7">
        <f t="shared" si="79"/>
        <v>5.6000000000000005</v>
      </c>
      <c r="J277" s="9">
        <f t="shared" si="80"/>
        <v>2.8000000000000001E-2</v>
      </c>
    </row>
    <row r="278" spans="1:15" ht="15.75" customHeight="1">
      <c r="A278" s="181"/>
      <c r="B278" s="64">
        <f t="shared" si="76"/>
        <v>1</v>
      </c>
      <c r="C278" s="184"/>
      <c r="D278" s="41" t="s">
        <v>79</v>
      </c>
      <c r="E278" s="6">
        <v>0.2</v>
      </c>
      <c r="F278" s="53">
        <f t="shared" si="77"/>
        <v>14</v>
      </c>
      <c r="G278" s="49"/>
      <c r="H278" s="168"/>
      <c r="I278" s="7"/>
      <c r="J278" s="9">
        <f t="shared" si="80"/>
        <v>2.8000000000000003</v>
      </c>
    </row>
    <row r="279" spans="1:15" ht="15.75" customHeight="1">
      <c r="A279" s="181"/>
      <c r="B279" s="64">
        <f t="shared" si="76"/>
        <v>1</v>
      </c>
      <c r="C279" s="182" t="s">
        <v>82</v>
      </c>
      <c r="D279" s="41" t="s">
        <v>8</v>
      </c>
      <c r="E279" s="6">
        <v>0.2</v>
      </c>
      <c r="F279" s="53">
        <f t="shared" si="77"/>
        <v>14</v>
      </c>
      <c r="G279" s="49">
        <v>50</v>
      </c>
      <c r="H279" s="168">
        <f t="shared" ref="H279:H281" si="81">G279*E279</f>
        <v>10</v>
      </c>
      <c r="I279" s="7">
        <f t="shared" ref="I279:I283" si="82">J279*G279</f>
        <v>140</v>
      </c>
      <c r="J279" s="9">
        <f t="shared" si="80"/>
        <v>2.8000000000000003</v>
      </c>
    </row>
    <row r="280" spans="1:15" ht="15.75" customHeight="1">
      <c r="A280" s="181"/>
      <c r="B280" s="64">
        <f t="shared" si="76"/>
        <v>1</v>
      </c>
      <c r="C280" s="184"/>
      <c r="D280" s="41" t="s">
        <v>27</v>
      </c>
      <c r="E280" s="6">
        <v>5.0000000000000001E-3</v>
      </c>
      <c r="F280" s="53">
        <f t="shared" si="77"/>
        <v>14</v>
      </c>
      <c r="G280" s="49">
        <v>520</v>
      </c>
      <c r="H280" s="168">
        <f t="shared" si="81"/>
        <v>2.6</v>
      </c>
      <c r="I280" s="7">
        <f t="shared" si="82"/>
        <v>36.400000000000006</v>
      </c>
      <c r="J280" s="9">
        <f t="shared" si="80"/>
        <v>7.0000000000000007E-2</v>
      </c>
    </row>
    <row r="281" spans="1:15" ht="15.75" customHeight="1">
      <c r="A281" s="181"/>
      <c r="B281" s="64">
        <f t="shared" si="76"/>
        <v>1</v>
      </c>
      <c r="C281" s="185" t="s">
        <v>97</v>
      </c>
      <c r="D281" s="41" t="s">
        <v>29</v>
      </c>
      <c r="E281" s="6">
        <v>4.5999999999999999E-2</v>
      </c>
      <c r="F281" s="53">
        <f t="shared" si="77"/>
        <v>14</v>
      </c>
      <c r="G281" s="51">
        <v>65</v>
      </c>
      <c r="H281" s="168">
        <f t="shared" si="81"/>
        <v>2.9899999999999998</v>
      </c>
      <c r="I281" s="7">
        <f t="shared" si="82"/>
        <v>41.86</v>
      </c>
      <c r="J281" s="9">
        <f t="shared" si="80"/>
        <v>0.64400000000000002</v>
      </c>
    </row>
    <row r="282" spans="1:15" ht="15.75" customHeight="1">
      <c r="A282" s="181"/>
      <c r="B282" s="64">
        <f t="shared" si="76"/>
        <v>1</v>
      </c>
      <c r="C282" s="186"/>
      <c r="D282" s="41" t="s">
        <v>12</v>
      </c>
      <c r="E282" s="6">
        <v>2.4E-2</v>
      </c>
      <c r="F282" s="53">
        <f t="shared" si="77"/>
        <v>14</v>
      </c>
      <c r="G282" s="49">
        <v>85</v>
      </c>
      <c r="H282" s="168">
        <f>G282*E282</f>
        <v>2.04</v>
      </c>
      <c r="I282" s="7">
        <f t="shared" si="82"/>
        <v>28.560000000000002</v>
      </c>
      <c r="J282" s="9">
        <f t="shared" si="80"/>
        <v>0.33600000000000002</v>
      </c>
    </row>
    <row r="283" spans="1:15" ht="15.75" customHeight="1">
      <c r="A283" s="181"/>
      <c r="B283" s="64">
        <f t="shared" si="76"/>
        <v>1</v>
      </c>
      <c r="C283" s="186"/>
      <c r="D283" s="41" t="s">
        <v>13</v>
      </c>
      <c r="E283" s="45">
        <v>2.0000000000000001E-4</v>
      </c>
      <c r="F283" s="53">
        <f t="shared" si="77"/>
        <v>14</v>
      </c>
      <c r="G283" s="49">
        <v>330</v>
      </c>
      <c r="H283" s="168">
        <f t="shared" ref="H283" si="83">G283*E283</f>
        <v>6.6000000000000003E-2</v>
      </c>
      <c r="I283" s="7">
        <f t="shared" si="82"/>
        <v>0.92400000000000004</v>
      </c>
      <c r="J283" s="9">
        <f t="shared" si="80"/>
        <v>2.8E-3</v>
      </c>
      <c r="L283" s="102"/>
      <c r="M283" s="102"/>
      <c r="N283" s="102"/>
      <c r="O283" s="102"/>
    </row>
    <row r="284" spans="1:15" ht="15.75" customHeight="1">
      <c r="A284" s="181"/>
      <c r="B284" s="64">
        <f t="shared" si="76"/>
        <v>1</v>
      </c>
      <c r="C284" s="187"/>
      <c r="D284" s="41" t="s">
        <v>79</v>
      </c>
      <c r="E284" s="6">
        <v>0.17199999999999999</v>
      </c>
      <c r="F284" s="53">
        <f t="shared" si="77"/>
        <v>14</v>
      </c>
      <c r="G284" s="49"/>
      <c r="H284" s="168"/>
      <c r="I284" s="7"/>
      <c r="J284" s="9">
        <f t="shared" si="80"/>
        <v>2.4079999999999999</v>
      </c>
      <c r="L284" s="102"/>
      <c r="M284" s="102"/>
      <c r="N284" s="102"/>
      <c r="O284" s="102"/>
    </row>
    <row r="285" spans="1:15" ht="15.75" customHeight="1">
      <c r="A285" s="181"/>
      <c r="B285" s="64">
        <f t="shared" si="76"/>
        <v>1</v>
      </c>
      <c r="C285" s="7" t="s">
        <v>38</v>
      </c>
      <c r="D285" s="46" t="s">
        <v>38</v>
      </c>
      <c r="E285" s="6">
        <v>0.04</v>
      </c>
      <c r="F285" s="53">
        <f t="shared" si="77"/>
        <v>14</v>
      </c>
      <c r="G285" s="49">
        <v>42</v>
      </c>
      <c r="H285" s="168">
        <f>G285*E285</f>
        <v>1.68</v>
      </c>
      <c r="I285" s="7">
        <f t="shared" ref="I285" si="84">J285*G285</f>
        <v>23.520000000000003</v>
      </c>
      <c r="J285" s="9">
        <f t="shared" si="80"/>
        <v>0.56000000000000005</v>
      </c>
      <c r="L285" s="102"/>
      <c r="M285" s="102"/>
      <c r="N285" s="102"/>
      <c r="O285" s="102"/>
    </row>
    <row r="286" spans="1:15" ht="15.75" customHeight="1">
      <c r="A286" s="188" t="s">
        <v>41</v>
      </c>
      <c r="B286" s="188"/>
      <c r="C286" s="188"/>
      <c r="D286" s="188"/>
      <c r="E286" s="163"/>
      <c r="F286" s="163"/>
      <c r="G286" s="163"/>
      <c r="H286" s="133">
        <f>SUM(H268:H285)</f>
        <v>61.000000000000007</v>
      </c>
      <c r="I286" s="133">
        <f>SUM(I268:I285)</f>
        <v>854</v>
      </c>
      <c r="J286" s="133">
        <f>SUM(J268:J285)</f>
        <v>14.553247058823532</v>
      </c>
    </row>
    <row r="287" spans="1:15" ht="15.75" customHeight="1">
      <c r="A287" s="144"/>
      <c r="B287" s="145"/>
      <c r="C287" s="145"/>
      <c r="D287" s="145"/>
      <c r="E287" s="145"/>
      <c r="F287" s="145"/>
      <c r="G287" s="145"/>
      <c r="H287" s="146"/>
      <c r="I287" s="146"/>
      <c r="J287" s="147"/>
    </row>
    <row r="288" spans="1:15" ht="15.75" customHeight="1">
      <c r="A288" s="148"/>
      <c r="B288" s="149"/>
      <c r="C288" s="149"/>
      <c r="D288" s="149"/>
      <c r="E288" s="149"/>
      <c r="F288" s="149"/>
      <c r="G288" s="149"/>
      <c r="H288" s="150"/>
      <c r="I288" s="150"/>
      <c r="J288" s="151"/>
    </row>
    <row r="289" spans="1:15" ht="15.75" customHeight="1">
      <c r="A289" s="181" t="s">
        <v>85</v>
      </c>
      <c r="B289" s="160">
        <v>1</v>
      </c>
      <c r="C289" s="187" t="s">
        <v>100</v>
      </c>
      <c r="D289" s="161" t="s">
        <v>4</v>
      </c>
      <c r="E289" s="141">
        <v>0.06</v>
      </c>
      <c r="F289" s="162">
        <v>11</v>
      </c>
      <c r="G289" s="143">
        <v>60</v>
      </c>
      <c r="H289" s="167">
        <f>G289*E289</f>
        <v>3.5999999999999996</v>
      </c>
      <c r="I289" s="47">
        <f>J289*G289</f>
        <v>39.599999999999994</v>
      </c>
      <c r="J289" s="29">
        <f>F289*E289</f>
        <v>0.65999999999999992</v>
      </c>
    </row>
    <row r="290" spans="1:15" ht="15.75" customHeight="1">
      <c r="A290" s="181"/>
      <c r="B290" s="64">
        <f>B289</f>
        <v>1</v>
      </c>
      <c r="C290" s="189"/>
      <c r="D290" s="41" t="s">
        <v>9</v>
      </c>
      <c r="E290" s="6">
        <v>8.0000000000000002E-3</v>
      </c>
      <c r="F290" s="53">
        <f>F289</f>
        <v>11</v>
      </c>
      <c r="G290" s="51">
        <v>50</v>
      </c>
      <c r="H290" s="168">
        <f t="shared" ref="H290:H298" si="85">G290*E290</f>
        <v>0.4</v>
      </c>
      <c r="I290" s="7">
        <f t="shared" ref="I290:I310" si="86">J290*G290</f>
        <v>4.3999999999999995</v>
      </c>
      <c r="J290" s="9">
        <f t="shared" ref="J290:J310" si="87">F290*E290</f>
        <v>8.7999999999999995E-2</v>
      </c>
    </row>
    <row r="291" spans="1:15" ht="15.75" customHeight="1">
      <c r="A291" s="181"/>
      <c r="B291" s="64">
        <f t="shared" ref="B291:B310" si="88">B290</f>
        <v>1</v>
      </c>
      <c r="C291" s="189"/>
      <c r="D291" s="42" t="s">
        <v>13</v>
      </c>
      <c r="E291" s="45">
        <v>2.0000000000000001E-4</v>
      </c>
      <c r="F291" s="53">
        <f t="shared" ref="F291:F310" si="89">F290</f>
        <v>11</v>
      </c>
      <c r="G291" s="51">
        <v>330</v>
      </c>
      <c r="H291" s="168">
        <f t="shared" si="85"/>
        <v>6.6000000000000003E-2</v>
      </c>
      <c r="I291" s="7">
        <f t="shared" si="86"/>
        <v>0.72600000000000009</v>
      </c>
      <c r="J291" s="9">
        <f t="shared" si="87"/>
        <v>2.2000000000000001E-3</v>
      </c>
    </row>
    <row r="292" spans="1:15" ht="15.75" customHeight="1">
      <c r="A292" s="181"/>
      <c r="B292" s="64">
        <f t="shared" si="88"/>
        <v>1</v>
      </c>
      <c r="C292" s="189"/>
      <c r="D292" s="41" t="s">
        <v>12</v>
      </c>
      <c r="E292" s="6">
        <v>3.0000000000000001E-3</v>
      </c>
      <c r="F292" s="53">
        <f t="shared" si="89"/>
        <v>11</v>
      </c>
      <c r="G292" s="51">
        <v>85</v>
      </c>
      <c r="H292" s="168">
        <f t="shared" si="85"/>
        <v>0.255</v>
      </c>
      <c r="I292" s="7">
        <f t="shared" si="86"/>
        <v>2.8050000000000002</v>
      </c>
      <c r="J292" s="9">
        <f t="shared" si="87"/>
        <v>3.3000000000000002E-2</v>
      </c>
    </row>
    <row r="293" spans="1:15" ht="15.75" customHeight="1">
      <c r="A293" s="181"/>
      <c r="B293" s="64">
        <f t="shared" si="88"/>
        <v>1</v>
      </c>
      <c r="C293" s="189"/>
      <c r="D293" s="42" t="s">
        <v>7</v>
      </c>
      <c r="E293" s="6">
        <v>3.0000000000000001E-3</v>
      </c>
      <c r="F293" s="53">
        <f t="shared" si="89"/>
        <v>11</v>
      </c>
      <c r="G293" s="49">
        <v>120</v>
      </c>
      <c r="H293" s="168">
        <f t="shared" si="85"/>
        <v>0.36</v>
      </c>
      <c r="I293" s="7">
        <f t="shared" si="86"/>
        <v>3.96</v>
      </c>
      <c r="J293" s="9">
        <f t="shared" si="87"/>
        <v>3.3000000000000002E-2</v>
      </c>
    </row>
    <row r="294" spans="1:15" ht="15.75" customHeight="1">
      <c r="A294" s="181"/>
      <c r="B294" s="64">
        <f t="shared" si="88"/>
        <v>1</v>
      </c>
      <c r="C294" s="185" t="s">
        <v>23</v>
      </c>
      <c r="D294" s="41" t="s">
        <v>8</v>
      </c>
      <c r="E294" s="6">
        <v>0.1</v>
      </c>
      <c r="F294" s="53">
        <f t="shared" si="89"/>
        <v>11</v>
      </c>
      <c r="G294" s="49">
        <v>50</v>
      </c>
      <c r="H294" s="168">
        <f t="shared" si="85"/>
        <v>5</v>
      </c>
      <c r="I294" s="7">
        <f t="shared" si="86"/>
        <v>55.000000000000007</v>
      </c>
      <c r="J294" s="9">
        <f t="shared" si="87"/>
        <v>1.1000000000000001</v>
      </c>
    </row>
    <row r="295" spans="1:15" ht="15.75" customHeight="1">
      <c r="A295" s="181"/>
      <c r="B295" s="64">
        <f t="shared" si="88"/>
        <v>1</v>
      </c>
      <c r="C295" s="186"/>
      <c r="D295" s="41" t="s">
        <v>18</v>
      </c>
      <c r="E295" s="6">
        <v>0.02</v>
      </c>
      <c r="F295" s="53">
        <f t="shared" si="89"/>
        <v>11</v>
      </c>
      <c r="G295" s="49">
        <v>55</v>
      </c>
      <c r="H295" s="168">
        <f t="shared" si="85"/>
        <v>1.1000000000000001</v>
      </c>
      <c r="I295" s="7">
        <f t="shared" si="86"/>
        <v>12.1</v>
      </c>
      <c r="J295" s="9">
        <f t="shared" si="87"/>
        <v>0.22</v>
      </c>
    </row>
    <row r="296" spans="1:15" ht="15.75" customHeight="1">
      <c r="A296" s="181"/>
      <c r="B296" s="64">
        <f t="shared" si="88"/>
        <v>1</v>
      </c>
      <c r="C296" s="186"/>
      <c r="D296" s="41" t="s">
        <v>9</v>
      </c>
      <c r="E296" s="6">
        <v>1.3000000000000001E-2</v>
      </c>
      <c r="F296" s="53">
        <f t="shared" si="89"/>
        <v>11</v>
      </c>
      <c r="G296" s="49">
        <v>50</v>
      </c>
      <c r="H296" s="168">
        <f t="shared" si="85"/>
        <v>0.65</v>
      </c>
      <c r="I296" s="7">
        <f t="shared" si="86"/>
        <v>7.15</v>
      </c>
      <c r="J296" s="9">
        <f t="shared" si="87"/>
        <v>0.14300000000000002</v>
      </c>
    </row>
    <row r="297" spans="1:15" ht="15.75" customHeight="1">
      <c r="A297" s="181"/>
      <c r="B297" s="64">
        <f t="shared" si="88"/>
        <v>1</v>
      </c>
      <c r="C297" s="186"/>
      <c r="D297" s="42" t="s">
        <v>11</v>
      </c>
      <c r="E297" s="6">
        <v>1.2E-2</v>
      </c>
      <c r="F297" s="53">
        <f t="shared" si="89"/>
        <v>11</v>
      </c>
      <c r="G297" s="49">
        <v>25</v>
      </c>
      <c r="H297" s="168">
        <f t="shared" si="85"/>
        <v>0.3</v>
      </c>
      <c r="I297" s="7">
        <f t="shared" si="86"/>
        <v>3.3000000000000003</v>
      </c>
      <c r="J297" s="9">
        <f t="shared" si="87"/>
        <v>0.13200000000000001</v>
      </c>
      <c r="L297" s="102"/>
      <c r="M297" s="102"/>
      <c r="N297" s="102"/>
      <c r="O297" s="102"/>
    </row>
    <row r="298" spans="1:15" ht="15.75" customHeight="1">
      <c r="A298" s="181"/>
      <c r="B298" s="64">
        <f t="shared" si="88"/>
        <v>1</v>
      </c>
      <c r="C298" s="186"/>
      <c r="D298" s="42" t="s">
        <v>7</v>
      </c>
      <c r="E298" s="6">
        <v>5.0000000000000001E-3</v>
      </c>
      <c r="F298" s="53">
        <f t="shared" si="89"/>
        <v>11</v>
      </c>
      <c r="G298" s="49">
        <v>120</v>
      </c>
      <c r="H298" s="168">
        <f t="shared" si="85"/>
        <v>0.6</v>
      </c>
      <c r="I298" s="7">
        <f t="shared" si="86"/>
        <v>6.6</v>
      </c>
      <c r="J298" s="9">
        <f t="shared" si="87"/>
        <v>5.5E-2</v>
      </c>
      <c r="L298" s="102"/>
      <c r="M298" s="102"/>
      <c r="N298" s="102"/>
      <c r="O298" s="102"/>
    </row>
    <row r="299" spans="1:15" ht="15.75" customHeight="1">
      <c r="A299" s="181"/>
      <c r="B299" s="64">
        <f t="shared" si="88"/>
        <v>1</v>
      </c>
      <c r="C299" s="187"/>
      <c r="D299" s="42" t="s">
        <v>79</v>
      </c>
      <c r="E299" s="6">
        <v>0.17499999999999999</v>
      </c>
      <c r="F299" s="53">
        <f t="shared" si="89"/>
        <v>11</v>
      </c>
      <c r="G299" s="50"/>
      <c r="H299" s="164"/>
      <c r="I299" s="7"/>
      <c r="J299" s="6">
        <f t="shared" si="87"/>
        <v>1.9249999999999998</v>
      </c>
      <c r="L299" s="102"/>
      <c r="M299" s="102"/>
      <c r="N299" s="102"/>
      <c r="O299" s="102"/>
    </row>
    <row r="300" spans="1:15" ht="15.75" customHeight="1">
      <c r="A300" s="181"/>
      <c r="B300" s="64">
        <f t="shared" si="88"/>
        <v>1</v>
      </c>
      <c r="C300" s="190" t="s">
        <v>34</v>
      </c>
      <c r="D300" s="41" t="s">
        <v>61</v>
      </c>
      <c r="E300" s="6">
        <f>H300/G300</f>
        <v>0.13392941176470585</v>
      </c>
      <c r="F300" s="53">
        <f t="shared" si="89"/>
        <v>11</v>
      </c>
      <c r="G300" s="49">
        <v>170</v>
      </c>
      <c r="H300" s="48">
        <f>61-H289-H290-H291-H292-H293-H294-H295-H296-H297-H298-H301-H302-H303-H304-H305-H306-H307-H309-H310</f>
        <v>22.767999999999997</v>
      </c>
      <c r="I300" s="7">
        <f>J300*G300</f>
        <v>250.44799999999995</v>
      </c>
      <c r="J300" s="9">
        <f t="shared" si="87"/>
        <v>1.4732235294117644</v>
      </c>
      <c r="L300" s="102"/>
      <c r="M300" s="102"/>
      <c r="N300" s="102"/>
      <c r="O300" s="102"/>
    </row>
    <row r="301" spans="1:15" ht="15.75" customHeight="1">
      <c r="A301" s="181"/>
      <c r="B301" s="64">
        <f t="shared" si="88"/>
        <v>1</v>
      </c>
      <c r="C301" s="191"/>
      <c r="D301" s="41" t="s">
        <v>9</v>
      </c>
      <c r="E301" s="6">
        <v>0.02</v>
      </c>
      <c r="F301" s="53">
        <f t="shared" si="89"/>
        <v>11</v>
      </c>
      <c r="G301" s="51">
        <v>50</v>
      </c>
      <c r="H301" s="168">
        <f>G301*E301</f>
        <v>1</v>
      </c>
      <c r="I301" s="7">
        <f t="shared" si="86"/>
        <v>11</v>
      </c>
      <c r="J301" s="9">
        <f t="shared" si="87"/>
        <v>0.22</v>
      </c>
      <c r="L301" s="102"/>
      <c r="M301" s="102"/>
      <c r="N301" s="102"/>
      <c r="O301" s="102"/>
    </row>
    <row r="302" spans="1:15" ht="15.75" customHeight="1">
      <c r="A302" s="181"/>
      <c r="B302" s="64">
        <f t="shared" si="88"/>
        <v>1</v>
      </c>
      <c r="C302" s="191"/>
      <c r="D302" s="42" t="s">
        <v>11</v>
      </c>
      <c r="E302" s="6">
        <v>1.2999999999999999E-2</v>
      </c>
      <c r="F302" s="53">
        <f t="shared" si="89"/>
        <v>11</v>
      </c>
      <c r="G302" s="49">
        <v>25</v>
      </c>
      <c r="H302" s="168">
        <f t="shared" ref="H302" si="90">G302*E302</f>
        <v>0.32500000000000001</v>
      </c>
      <c r="I302" s="7">
        <f t="shared" si="86"/>
        <v>3.5749999999999997</v>
      </c>
      <c r="J302" s="9">
        <f t="shared" si="87"/>
        <v>0.14299999999999999</v>
      </c>
      <c r="L302" s="102"/>
      <c r="M302" s="102"/>
      <c r="N302" s="102"/>
      <c r="O302" s="102"/>
    </row>
    <row r="303" spans="1:15" ht="15.75" customHeight="1">
      <c r="A303" s="181"/>
      <c r="B303" s="64">
        <f t="shared" si="88"/>
        <v>1</v>
      </c>
      <c r="C303" s="191"/>
      <c r="D303" s="42" t="s">
        <v>27</v>
      </c>
      <c r="E303" s="6">
        <v>0.01</v>
      </c>
      <c r="F303" s="53">
        <f t="shared" si="89"/>
        <v>11</v>
      </c>
      <c r="G303" s="49">
        <v>520</v>
      </c>
      <c r="H303" s="168">
        <f>G303*E303</f>
        <v>5.2</v>
      </c>
      <c r="I303" s="7">
        <f t="shared" si="86"/>
        <v>57.2</v>
      </c>
      <c r="J303" s="9">
        <f t="shared" si="87"/>
        <v>0.11</v>
      </c>
    </row>
    <row r="304" spans="1:15" ht="15.75" customHeight="1">
      <c r="A304" s="181"/>
      <c r="B304" s="64">
        <f t="shared" si="88"/>
        <v>1</v>
      </c>
      <c r="C304" s="192"/>
      <c r="D304" s="42" t="s">
        <v>87</v>
      </c>
      <c r="E304" s="6">
        <v>5.8000000000000003E-2</v>
      </c>
      <c r="F304" s="53">
        <f t="shared" si="89"/>
        <v>11</v>
      </c>
      <c r="G304" s="49">
        <v>55</v>
      </c>
      <c r="H304" s="168">
        <f>G304*E304</f>
        <v>3.19</v>
      </c>
      <c r="I304" s="7">
        <f>J304*G304</f>
        <v>35.090000000000003</v>
      </c>
      <c r="J304" s="9">
        <f>F304*E304</f>
        <v>0.63800000000000001</v>
      </c>
    </row>
    <row r="305" spans="1:15" ht="15.75" customHeight="1">
      <c r="A305" s="181"/>
      <c r="B305" s="64">
        <f t="shared" si="88"/>
        <v>1</v>
      </c>
      <c r="C305" s="185" t="s">
        <v>92</v>
      </c>
      <c r="D305" s="41" t="s">
        <v>25</v>
      </c>
      <c r="E305" s="6">
        <v>4.5999999999999999E-2</v>
      </c>
      <c r="F305" s="53">
        <f t="shared" si="89"/>
        <v>11</v>
      </c>
      <c r="G305" s="62">
        <v>150</v>
      </c>
      <c r="H305" s="48">
        <f>G305*E305</f>
        <v>6.8999999999999995</v>
      </c>
      <c r="I305" s="48">
        <f>J305*G305</f>
        <v>75.900000000000006</v>
      </c>
      <c r="J305" s="6">
        <f>F305*E305</f>
        <v>0.50600000000000001</v>
      </c>
    </row>
    <row r="306" spans="1:15" s="123" customFormat="1" ht="15.75" customHeight="1">
      <c r="A306" s="181"/>
      <c r="B306" s="64">
        <f t="shared" si="88"/>
        <v>1</v>
      </c>
      <c r="C306" s="186"/>
      <c r="D306" s="41" t="s">
        <v>12</v>
      </c>
      <c r="E306" s="6">
        <v>2.4E-2</v>
      </c>
      <c r="F306" s="53">
        <f t="shared" si="89"/>
        <v>11</v>
      </c>
      <c r="G306" s="49">
        <v>85</v>
      </c>
      <c r="H306" s="168">
        <f t="shared" ref="H306:H309" si="91">G306*E306</f>
        <v>2.04</v>
      </c>
      <c r="I306" s="7">
        <f t="shared" si="86"/>
        <v>22.44</v>
      </c>
      <c r="J306" s="9">
        <f t="shared" si="87"/>
        <v>0.26400000000000001</v>
      </c>
      <c r="K306" s="102"/>
      <c r="L306" s="127"/>
      <c r="N306" s="128"/>
    </row>
    <row r="307" spans="1:15" ht="15.75" customHeight="1">
      <c r="A307" s="181"/>
      <c r="B307" s="64">
        <f t="shared" si="88"/>
        <v>1</v>
      </c>
      <c r="C307" s="186"/>
      <c r="D307" s="41" t="s">
        <v>13</v>
      </c>
      <c r="E307" s="45">
        <v>2.0000000000000001E-4</v>
      </c>
      <c r="F307" s="53">
        <f t="shared" si="89"/>
        <v>11</v>
      </c>
      <c r="G307" s="49">
        <v>330</v>
      </c>
      <c r="H307" s="168">
        <f t="shared" si="91"/>
        <v>6.6000000000000003E-2</v>
      </c>
      <c r="I307" s="7">
        <f t="shared" si="86"/>
        <v>0.72600000000000009</v>
      </c>
      <c r="J307" s="9">
        <f t="shared" si="87"/>
        <v>2.2000000000000001E-3</v>
      </c>
    </row>
    <row r="308" spans="1:15" ht="15.75" customHeight="1">
      <c r="A308" s="181"/>
      <c r="B308" s="64">
        <f t="shared" si="88"/>
        <v>1</v>
      </c>
      <c r="C308" s="187"/>
      <c r="D308" s="41" t="s">
        <v>79</v>
      </c>
      <c r="E308" s="6">
        <v>0.17199999999999999</v>
      </c>
      <c r="F308" s="53">
        <f t="shared" si="89"/>
        <v>11</v>
      </c>
      <c r="G308" s="49"/>
      <c r="H308" s="168"/>
      <c r="I308" s="7"/>
      <c r="J308" s="9">
        <f t="shared" si="87"/>
        <v>1.8919999999999999</v>
      </c>
      <c r="M308" s="102"/>
      <c r="N308" s="102"/>
      <c r="O308" s="102"/>
    </row>
    <row r="309" spans="1:15" ht="15.75" customHeight="1">
      <c r="A309" s="181"/>
      <c r="B309" s="64">
        <f t="shared" si="88"/>
        <v>1</v>
      </c>
      <c r="C309" s="7" t="s">
        <v>38</v>
      </c>
      <c r="D309" s="46" t="s">
        <v>38</v>
      </c>
      <c r="E309" s="6">
        <v>0.04</v>
      </c>
      <c r="F309" s="53">
        <f t="shared" si="89"/>
        <v>11</v>
      </c>
      <c r="G309" s="49">
        <v>42</v>
      </c>
      <c r="H309" s="168">
        <f t="shared" si="91"/>
        <v>1.68</v>
      </c>
      <c r="I309" s="7">
        <f t="shared" si="86"/>
        <v>18.48</v>
      </c>
      <c r="J309" s="9">
        <f t="shared" si="87"/>
        <v>0.44</v>
      </c>
    </row>
    <row r="310" spans="1:15" ht="15.75" customHeight="1">
      <c r="A310" s="181"/>
      <c r="B310" s="64">
        <f t="shared" si="88"/>
        <v>1</v>
      </c>
      <c r="C310" s="168" t="s">
        <v>22</v>
      </c>
      <c r="D310" s="44" t="s">
        <v>22</v>
      </c>
      <c r="E310" s="6">
        <v>0.05</v>
      </c>
      <c r="F310" s="53">
        <f t="shared" si="89"/>
        <v>11</v>
      </c>
      <c r="G310" s="50">
        <v>110</v>
      </c>
      <c r="H310" s="168">
        <f>G310*E310</f>
        <v>5.5</v>
      </c>
      <c r="I310" s="7">
        <f t="shared" si="86"/>
        <v>60.500000000000007</v>
      </c>
      <c r="J310" s="9">
        <f t="shared" si="87"/>
        <v>0.55000000000000004</v>
      </c>
    </row>
    <row r="311" spans="1:15" ht="15.75" customHeight="1">
      <c r="A311" s="171" t="s">
        <v>41</v>
      </c>
      <c r="B311" s="171"/>
      <c r="C311" s="171"/>
      <c r="D311" s="171"/>
      <c r="E311" s="165"/>
      <c r="F311" s="165"/>
      <c r="G311" s="165"/>
      <c r="H311" s="113">
        <f>SUM(H289:H310)</f>
        <v>61</v>
      </c>
      <c r="I311" s="113">
        <f>SUM(I289:I310)</f>
        <v>671</v>
      </c>
      <c r="J311" s="113">
        <f>SUM(J289:J310)</f>
        <v>10.629623529411765</v>
      </c>
    </row>
    <row r="312" spans="1:15" ht="15" customHeight="1">
      <c r="A312" s="172" t="s">
        <v>91</v>
      </c>
      <c r="B312" s="173"/>
      <c r="C312" s="173"/>
      <c r="D312" s="173"/>
      <c r="E312" s="173"/>
      <c r="F312" s="173"/>
      <c r="G312" s="173"/>
      <c r="H312" s="174"/>
      <c r="I312" s="117">
        <f>I27+I51+I75+I95+I129+I156+I179+I206+I235+I264+I286+I311</f>
        <v>9882</v>
      </c>
      <c r="J312" s="117">
        <f>J27+J51+J75+J95+J129+J156+J179+J206+J235+J264+J286+J311</f>
        <v>202.215925</v>
      </c>
    </row>
    <row r="313" spans="1:15" s="102" customFormat="1" ht="15" customHeight="1"/>
    <row r="315" spans="1:15" ht="15.75">
      <c r="A315" s="175" t="s">
        <v>103</v>
      </c>
      <c r="B315" s="175"/>
      <c r="C315" s="175"/>
      <c r="D315" s="129" t="s">
        <v>94</v>
      </c>
      <c r="E315" s="130"/>
      <c r="F315" s="176" t="s">
        <v>129</v>
      </c>
      <c r="G315" s="176"/>
      <c r="H315" s="176"/>
      <c r="I315" s="176"/>
      <c r="J315" s="176"/>
      <c r="N315" s="111"/>
    </row>
    <row r="316" spans="1:15">
      <c r="A316" s="131"/>
      <c r="B316" s="131"/>
      <c r="C316" s="131"/>
      <c r="D316" s="122" t="s">
        <v>95</v>
      </c>
      <c r="F316" s="177" t="s">
        <v>96</v>
      </c>
      <c r="G316" s="177"/>
      <c r="H316" s="177"/>
      <c r="I316" s="177"/>
      <c r="J316" s="177"/>
      <c r="N316" s="111"/>
    </row>
    <row r="317" spans="1:15">
      <c r="N317" s="111"/>
    </row>
    <row r="319" spans="1:15">
      <c r="I319" s="132"/>
    </row>
  </sheetData>
  <mergeCells count="92">
    <mergeCell ref="K2:Q2"/>
    <mergeCell ref="A3:J3"/>
    <mergeCell ref="K3:Q3"/>
    <mergeCell ref="A5:B5"/>
    <mergeCell ref="A27:D27"/>
    <mergeCell ref="P4:Q4"/>
    <mergeCell ref="A6:A26"/>
    <mergeCell ref="C7:C16"/>
    <mergeCell ref="C17:C21"/>
    <mergeCell ref="C22:C25"/>
    <mergeCell ref="A2:J2"/>
    <mergeCell ref="N45:P45"/>
    <mergeCell ref="N46:P46"/>
    <mergeCell ref="A51:D51"/>
    <mergeCell ref="A56:B56"/>
    <mergeCell ref="A57:A74"/>
    <mergeCell ref="C57:C62"/>
    <mergeCell ref="C63:C67"/>
    <mergeCell ref="C68:C69"/>
    <mergeCell ref="C70:C73"/>
    <mergeCell ref="A30:A50"/>
    <mergeCell ref="C30:C31"/>
    <mergeCell ref="C32:C37"/>
    <mergeCell ref="C38:C42"/>
    <mergeCell ref="C43:C44"/>
    <mergeCell ref="C45:C48"/>
    <mergeCell ref="A75:D75"/>
    <mergeCell ref="A79:A94"/>
    <mergeCell ref="C79:C82"/>
    <mergeCell ref="C83:C88"/>
    <mergeCell ref="C89:C90"/>
    <mergeCell ref="C91:C92"/>
    <mergeCell ref="A95:D95"/>
    <mergeCell ref="A107:B107"/>
    <mergeCell ref="A108:A128"/>
    <mergeCell ref="C108:C110"/>
    <mergeCell ref="C111:C118"/>
    <mergeCell ref="C119:C121"/>
    <mergeCell ref="C122:C123"/>
    <mergeCell ref="C124:C127"/>
    <mergeCell ref="A129:D129"/>
    <mergeCell ref="A133:A155"/>
    <mergeCell ref="C133:C136"/>
    <mergeCell ref="C137:C142"/>
    <mergeCell ref="C143:C147"/>
    <mergeCell ref="C148:C150"/>
    <mergeCell ref="C151:C154"/>
    <mergeCell ref="A156:D156"/>
    <mergeCell ref="A160:B160"/>
    <mergeCell ref="A161:A178"/>
    <mergeCell ref="C161:C166"/>
    <mergeCell ref="C167:C172"/>
    <mergeCell ref="C173:C174"/>
    <mergeCell ref="C175:C176"/>
    <mergeCell ref="A179:D179"/>
    <mergeCell ref="A184:A205"/>
    <mergeCell ref="C184:C188"/>
    <mergeCell ref="C189:C194"/>
    <mergeCell ref="C195:C199"/>
    <mergeCell ref="C200:C203"/>
    <mergeCell ref="C239:C242"/>
    <mergeCell ref="C243:C252"/>
    <mergeCell ref="C253:C257"/>
    <mergeCell ref="C258:C260"/>
    <mergeCell ref="A206:D206"/>
    <mergeCell ref="A212:B212"/>
    <mergeCell ref="A213:A234"/>
    <mergeCell ref="C213:C216"/>
    <mergeCell ref="C217:C224"/>
    <mergeCell ref="C225:C227"/>
    <mergeCell ref="C228:C229"/>
    <mergeCell ref="C230:C233"/>
    <mergeCell ref="A235:D235"/>
    <mergeCell ref="A239:A263"/>
    <mergeCell ref="A286:D286"/>
    <mergeCell ref="A289:A310"/>
    <mergeCell ref="C289:C293"/>
    <mergeCell ref="C294:C299"/>
    <mergeCell ref="C300:C304"/>
    <mergeCell ref="C305:C308"/>
    <mergeCell ref="A264:D264"/>
    <mergeCell ref="A267:B267"/>
    <mergeCell ref="A268:A285"/>
    <mergeCell ref="C268:C273"/>
    <mergeCell ref="C274:C278"/>
    <mergeCell ref="C279:C280"/>
    <mergeCell ref="C281:C284"/>
    <mergeCell ref="A311:D311"/>
    <mergeCell ref="A312:H312"/>
    <mergeCell ref="A315:C315"/>
    <mergeCell ref="F315:J315"/>
    <mergeCell ref="F316:J316"/>
  </mergeCells>
  <pageMargins left="0.33" right="0.28000000000000003" top="0.2" bottom="0.16" header="0.2" footer="0.16"/>
  <pageSetup paperSize="9" orientation="portrait" verticalDpi="180" r:id="rId1"/>
  <ignoredErrors>
    <ignoredError sqref="I27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S312"/>
  <sheetViews>
    <sheetView view="pageLayout" topLeftCell="A14" zoomScale="80" zoomScalePageLayoutView="80" workbookViewId="0">
      <selection activeCell="K1" sqref="K1:Q46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2.7109375" customWidth="1"/>
    <col min="12" max="12" width="25" style="14" customWidth="1"/>
    <col min="13" max="13" width="14.28515625" style="14" customWidth="1"/>
    <col min="14" max="14" width="14.28515625" style="23" customWidth="1"/>
    <col min="15" max="15" width="14.28515625" style="14" customWidth="1"/>
    <col min="16" max="16" width="9.140625" style="14" customWidth="1"/>
    <col min="17" max="17" width="15.42578125" style="14" customWidth="1"/>
    <col min="18" max="16384" width="9.140625" style="14"/>
  </cols>
  <sheetData>
    <row r="2" spans="1:18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99</v>
      </c>
      <c r="L2" s="246"/>
      <c r="M2" s="246"/>
      <c r="N2" s="246"/>
      <c r="O2" s="246"/>
      <c r="P2" s="246"/>
      <c r="Q2" s="246"/>
      <c r="R2" s="22"/>
    </row>
    <row r="3" spans="1:18" s="15" customFormat="1" ht="15.6" customHeight="1">
      <c r="A3" s="207" t="s">
        <v>110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110</v>
      </c>
      <c r="L3" s="247"/>
      <c r="M3" s="247"/>
      <c r="N3" s="247"/>
      <c r="O3" s="247"/>
      <c r="P3" s="247"/>
      <c r="Q3" s="247"/>
      <c r="R3" s="40"/>
    </row>
    <row r="4" spans="1:18" s="15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112</v>
      </c>
      <c r="N5" s="13" t="s">
        <v>113</v>
      </c>
      <c r="O5" s="13" t="s">
        <v>111</v>
      </c>
      <c r="P5" s="27" t="s">
        <v>46</v>
      </c>
      <c r="Q5" s="27" t="s">
        <v>88</v>
      </c>
    </row>
    <row r="6" spans="1:18" ht="15.75" customHeight="1">
      <c r="A6" s="232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B6*99</f>
        <v>198</v>
      </c>
      <c r="G6" s="49">
        <v>120</v>
      </c>
      <c r="H6" s="54">
        <f>G6*E6</f>
        <v>7.1999999999999993</v>
      </c>
      <c r="I6" s="55">
        <f>J6*G6</f>
        <v>1425.6</v>
      </c>
      <c r="J6" s="56">
        <f>F6*E6</f>
        <v>11.879999999999999</v>
      </c>
      <c r="L6" s="41" t="s">
        <v>3</v>
      </c>
      <c r="M6" s="56">
        <f>J6+J107</f>
        <v>20.295000000000002</v>
      </c>
      <c r="N6" s="56">
        <v>1.1350000000000002</v>
      </c>
      <c r="O6" s="56">
        <f>M6-N6</f>
        <v>19.16</v>
      </c>
      <c r="P6" s="51">
        <v>120</v>
      </c>
      <c r="Q6" s="57">
        <f>O6*P6</f>
        <v>2299.1999999999998</v>
      </c>
    </row>
    <row r="7" spans="1:18" ht="15.75" customHeight="1">
      <c r="A7" s="233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198</v>
      </c>
      <c r="G7" s="49">
        <v>25</v>
      </c>
      <c r="H7" s="54">
        <f t="shared" ref="H7:H26" si="0">G7*E7</f>
        <v>0.625</v>
      </c>
      <c r="I7" s="55">
        <f t="shared" ref="I7:I26" si="1">J7*G7</f>
        <v>123.75</v>
      </c>
      <c r="J7" s="56">
        <f t="shared" ref="J7:J26" si="2">F7*E7</f>
        <v>4.95</v>
      </c>
      <c r="L7" s="41" t="s">
        <v>4</v>
      </c>
      <c r="M7" s="56">
        <f>J7+J178+J238+J282</f>
        <v>23.52</v>
      </c>
      <c r="N7" s="56">
        <v>1.4</v>
      </c>
      <c r="O7" s="56">
        <f t="shared" ref="O7:O39" si="3">M7-N7</f>
        <v>22.12</v>
      </c>
      <c r="P7" s="51">
        <v>25</v>
      </c>
      <c r="Q7" s="57">
        <f t="shared" ref="Q7:Q39" si="4">O7*P7</f>
        <v>553</v>
      </c>
    </row>
    <row r="8" spans="1:18" ht="15.75" customHeight="1">
      <c r="A8" s="233"/>
      <c r="B8" s="63">
        <f t="shared" ref="B8:B26" si="5">B7</f>
        <v>2</v>
      </c>
      <c r="C8" s="186"/>
      <c r="D8" s="41" t="s">
        <v>6</v>
      </c>
      <c r="E8" s="58">
        <v>0.05</v>
      </c>
      <c r="F8" s="53">
        <f t="shared" ref="F8:F26" si="6">F7</f>
        <v>198</v>
      </c>
      <c r="G8" s="50">
        <v>20</v>
      </c>
      <c r="H8" s="54">
        <f t="shared" si="0"/>
        <v>1</v>
      </c>
      <c r="I8" s="55">
        <f t="shared" si="1"/>
        <v>198</v>
      </c>
      <c r="J8" s="56">
        <f t="shared" si="2"/>
        <v>9.9</v>
      </c>
      <c r="L8" s="41" t="s">
        <v>6</v>
      </c>
      <c r="M8" s="56">
        <f>J8+J28+J55+J129+J159+J211+J234+J239+J263</f>
        <v>56.403999999999996</v>
      </c>
      <c r="N8" s="56">
        <v>3.12</v>
      </c>
      <c r="O8" s="56">
        <f t="shared" si="3"/>
        <v>53.283999999999999</v>
      </c>
      <c r="P8" s="51">
        <v>20</v>
      </c>
      <c r="Q8" s="57">
        <f t="shared" si="4"/>
        <v>1065.68</v>
      </c>
    </row>
    <row r="9" spans="1:18" ht="15.75" customHeight="1">
      <c r="A9" s="233"/>
      <c r="B9" s="63">
        <f t="shared" si="5"/>
        <v>2</v>
      </c>
      <c r="C9" s="186"/>
      <c r="D9" s="41" t="s">
        <v>8</v>
      </c>
      <c r="E9" s="53">
        <v>2.7E-2</v>
      </c>
      <c r="F9" s="53">
        <f t="shared" si="6"/>
        <v>198</v>
      </c>
      <c r="G9" s="51">
        <v>28</v>
      </c>
      <c r="H9" s="54">
        <f t="shared" si="0"/>
        <v>0.75600000000000001</v>
      </c>
      <c r="I9" s="55">
        <f t="shared" si="1"/>
        <v>149.68799999999999</v>
      </c>
      <c r="J9" s="56">
        <f t="shared" si="2"/>
        <v>5.3460000000000001</v>
      </c>
      <c r="L9" s="41" t="s">
        <v>8</v>
      </c>
      <c r="M9" s="56">
        <f>J9+J30+J57+J66+J78+J111+J133+J144+J161+J165+J183+J216+J240+J253+J265+J274+J287</f>
        <v>219.68200000000004</v>
      </c>
      <c r="N9" s="56">
        <v>14.574000000000002</v>
      </c>
      <c r="O9" s="56">
        <f t="shared" si="3"/>
        <v>205.10800000000003</v>
      </c>
      <c r="P9" s="51">
        <v>28</v>
      </c>
      <c r="Q9" s="57">
        <f t="shared" si="4"/>
        <v>5743.0240000000013</v>
      </c>
    </row>
    <row r="10" spans="1:18" ht="15.75" customHeight="1">
      <c r="A10" s="233"/>
      <c r="B10" s="63">
        <f t="shared" si="5"/>
        <v>2</v>
      </c>
      <c r="C10" s="186"/>
      <c r="D10" s="41" t="s">
        <v>9</v>
      </c>
      <c r="E10" s="53">
        <v>1.2999999999999999E-2</v>
      </c>
      <c r="F10" s="53">
        <f t="shared" si="6"/>
        <v>198</v>
      </c>
      <c r="G10" s="52">
        <v>44</v>
      </c>
      <c r="H10" s="54">
        <f t="shared" si="0"/>
        <v>0.57199999999999995</v>
      </c>
      <c r="I10" s="55">
        <f t="shared" si="1"/>
        <v>113.256</v>
      </c>
      <c r="J10" s="56">
        <f t="shared" si="2"/>
        <v>2.5739999999999998</v>
      </c>
      <c r="L10" s="41" t="s">
        <v>9</v>
      </c>
      <c r="M10" s="56">
        <f>J10+J19+J32+J59+J74+J80+J113+J119+J132+J135+J163+J167+J179+J185+J190+J214+J218+J224+J241+J267+J283+J289+J294</f>
        <v>47.205000000000005</v>
      </c>
      <c r="N10" s="56">
        <v>3.4430000000000005</v>
      </c>
      <c r="O10" s="56">
        <f t="shared" si="3"/>
        <v>43.762000000000008</v>
      </c>
      <c r="P10" s="51">
        <v>44</v>
      </c>
      <c r="Q10" s="57">
        <f t="shared" si="4"/>
        <v>1925.5280000000002</v>
      </c>
    </row>
    <row r="11" spans="1:18" ht="15.75" customHeight="1">
      <c r="A11" s="233"/>
      <c r="B11" s="63">
        <f t="shared" si="5"/>
        <v>2</v>
      </c>
      <c r="C11" s="186"/>
      <c r="D11" s="41" t="s">
        <v>11</v>
      </c>
      <c r="E11" s="53">
        <v>1.2E-2</v>
      </c>
      <c r="F11" s="53">
        <f t="shared" si="6"/>
        <v>198</v>
      </c>
      <c r="G11" s="49">
        <v>28</v>
      </c>
      <c r="H11" s="54">
        <f t="shared" si="0"/>
        <v>0.33600000000000002</v>
      </c>
      <c r="I11" s="55">
        <f t="shared" si="1"/>
        <v>66.527999999999992</v>
      </c>
      <c r="J11" s="56">
        <f t="shared" si="2"/>
        <v>2.3759999999999999</v>
      </c>
      <c r="L11" s="41" t="s">
        <v>11</v>
      </c>
      <c r="M11" s="56">
        <f>J11+J20+J33+J60+J81+J85+J108+J114+J120+J136+J142+J164+J168++J186+J191+J219+J225+J242+J268+J290+J295</f>
        <v>34.634</v>
      </c>
      <c r="N11" s="56">
        <v>2.375</v>
      </c>
      <c r="O11" s="56">
        <f t="shared" si="3"/>
        <v>32.259</v>
      </c>
      <c r="P11" s="51">
        <v>28</v>
      </c>
      <c r="Q11" s="57">
        <f t="shared" si="4"/>
        <v>903.25199999999995</v>
      </c>
    </row>
    <row r="12" spans="1:18" ht="15.75" customHeight="1">
      <c r="A12" s="233"/>
      <c r="B12" s="63">
        <f t="shared" si="5"/>
        <v>2</v>
      </c>
      <c r="C12" s="186"/>
      <c r="D12" s="41" t="s">
        <v>32</v>
      </c>
      <c r="E12" s="53">
        <v>7.4999999999999997E-3</v>
      </c>
      <c r="F12" s="53">
        <f t="shared" si="6"/>
        <v>198</v>
      </c>
      <c r="G12" s="49">
        <v>170</v>
      </c>
      <c r="H12" s="54">
        <f t="shared" si="0"/>
        <v>1.2749999999999999</v>
      </c>
      <c r="I12" s="55">
        <f t="shared" si="1"/>
        <v>252.45</v>
      </c>
      <c r="J12" s="56">
        <f t="shared" si="2"/>
        <v>1.4849999999999999</v>
      </c>
      <c r="L12" s="41" t="s">
        <v>45</v>
      </c>
      <c r="M12" s="56">
        <f>J12+J63+J116+J141+J221+J243+J271</f>
        <v>9.0839999999999996</v>
      </c>
      <c r="N12" s="56">
        <v>0.53400000000000003</v>
      </c>
      <c r="O12" s="56">
        <f t="shared" si="3"/>
        <v>8.5499999999999989</v>
      </c>
      <c r="P12" s="51">
        <v>170</v>
      </c>
      <c r="Q12" s="57">
        <f t="shared" si="4"/>
        <v>1453.4999999999998</v>
      </c>
    </row>
    <row r="13" spans="1:18" ht="15.75" customHeight="1">
      <c r="A13" s="233"/>
      <c r="B13" s="63">
        <f t="shared" si="5"/>
        <v>2</v>
      </c>
      <c r="C13" s="186"/>
      <c r="D13" s="41" t="s">
        <v>27</v>
      </c>
      <c r="E13" s="53">
        <v>5.0000000000000001E-3</v>
      </c>
      <c r="F13" s="53">
        <f t="shared" si="6"/>
        <v>198</v>
      </c>
      <c r="G13" s="49">
        <v>710</v>
      </c>
      <c r="H13" s="54">
        <f t="shared" si="0"/>
        <v>3.5500000000000003</v>
      </c>
      <c r="I13" s="55">
        <f t="shared" si="1"/>
        <v>702.9</v>
      </c>
      <c r="J13" s="56">
        <f t="shared" si="2"/>
        <v>0.99</v>
      </c>
      <c r="L13" s="41" t="s">
        <v>27</v>
      </c>
      <c r="M13" s="56">
        <f>J13+J18+J42+J67+J87+J122+J145+J172+J174+J192+J227+J244+J254+J275+J296</f>
        <v>13.084</v>
      </c>
      <c r="N13" s="56">
        <v>0.81900000000000017</v>
      </c>
      <c r="O13" s="56">
        <f t="shared" si="3"/>
        <v>12.264999999999999</v>
      </c>
      <c r="P13" s="51">
        <v>710</v>
      </c>
      <c r="Q13" s="57">
        <f t="shared" si="4"/>
        <v>8708.15</v>
      </c>
    </row>
    <row r="14" spans="1:18" ht="15.75" customHeight="1">
      <c r="A14" s="233"/>
      <c r="B14" s="63">
        <f t="shared" si="5"/>
        <v>2</v>
      </c>
      <c r="C14" s="186"/>
      <c r="D14" s="41" t="s">
        <v>12</v>
      </c>
      <c r="E14" s="53">
        <v>2.5000000000000001E-3</v>
      </c>
      <c r="F14" s="53">
        <f t="shared" si="6"/>
        <v>198</v>
      </c>
      <c r="G14" s="49">
        <v>46</v>
      </c>
      <c r="H14" s="54">
        <f t="shared" si="0"/>
        <v>0.115</v>
      </c>
      <c r="I14" s="55">
        <f t="shared" si="1"/>
        <v>22.77</v>
      </c>
      <c r="J14" s="56">
        <f t="shared" si="2"/>
        <v>0.495</v>
      </c>
      <c r="L14" s="41" t="s">
        <v>12</v>
      </c>
      <c r="M14" s="56">
        <f>J14+J23+J44+J69+J77+J124+J148+J181+J195+J229+J245+J277+J285+J299</f>
        <v>27.901999999999997</v>
      </c>
      <c r="N14" s="56">
        <v>1.6230000000000002</v>
      </c>
      <c r="O14" s="56">
        <f t="shared" si="3"/>
        <v>26.278999999999996</v>
      </c>
      <c r="P14" s="51">
        <v>46</v>
      </c>
      <c r="Q14" s="57">
        <f t="shared" si="4"/>
        <v>1208.8339999999998</v>
      </c>
    </row>
    <row r="15" spans="1:18" ht="15.75" customHeight="1">
      <c r="A15" s="233"/>
      <c r="B15" s="63">
        <f t="shared" si="5"/>
        <v>2</v>
      </c>
      <c r="C15" s="186"/>
      <c r="D15" s="41" t="s">
        <v>13</v>
      </c>
      <c r="E15" s="53">
        <v>4.0000000000000002E-4</v>
      </c>
      <c r="F15" s="53">
        <f t="shared" si="6"/>
        <v>198</v>
      </c>
      <c r="G15" s="49">
        <v>440</v>
      </c>
      <c r="H15" s="54">
        <f t="shared" si="0"/>
        <v>0.17600000000000002</v>
      </c>
      <c r="I15" s="57">
        <f t="shared" si="1"/>
        <v>34.848000000000006</v>
      </c>
      <c r="J15" s="56">
        <f t="shared" si="2"/>
        <v>7.9200000000000007E-2</v>
      </c>
      <c r="L15" s="41" t="s">
        <v>13</v>
      </c>
      <c r="M15" s="56">
        <f>J15+J24+J45+J70+J125+J149+J180+J196+J230+J246+J278+J284+J300</f>
        <v>0.44020000000000015</v>
      </c>
      <c r="N15" s="56">
        <v>2.46E-2</v>
      </c>
      <c r="O15" s="56">
        <f t="shared" si="3"/>
        <v>0.41560000000000014</v>
      </c>
      <c r="P15" s="51">
        <v>440</v>
      </c>
      <c r="Q15" s="57">
        <f t="shared" si="4"/>
        <v>182.86400000000006</v>
      </c>
    </row>
    <row r="16" spans="1:18" ht="15.75" customHeight="1">
      <c r="A16" s="233"/>
      <c r="B16" s="63">
        <f t="shared" si="5"/>
        <v>2</v>
      </c>
      <c r="C16" s="187"/>
      <c r="D16" s="41" t="s">
        <v>79</v>
      </c>
      <c r="E16" s="58">
        <v>0.2</v>
      </c>
      <c r="F16" s="53">
        <f t="shared" si="6"/>
        <v>198</v>
      </c>
      <c r="G16" s="49"/>
      <c r="H16" s="54"/>
      <c r="I16" s="55"/>
      <c r="J16" s="56">
        <f>F16*E16</f>
        <v>39.6</v>
      </c>
      <c r="L16" s="41" t="s">
        <v>81</v>
      </c>
      <c r="M16" s="56">
        <f>J17+J36+J61+J110+J118+J139+J215+J223+J248+J269</f>
        <v>100.92413333333332</v>
      </c>
      <c r="N16" s="56">
        <v>5.4890727272727275</v>
      </c>
      <c r="O16" s="56">
        <f t="shared" si="3"/>
        <v>95.435060606060588</v>
      </c>
      <c r="P16" s="51">
        <v>330</v>
      </c>
      <c r="Q16" s="57">
        <f t="shared" si="4"/>
        <v>31493.569999999992</v>
      </c>
    </row>
    <row r="17" spans="1:17" ht="15.75" customHeight="1">
      <c r="A17" s="233"/>
      <c r="B17" s="63">
        <f t="shared" si="5"/>
        <v>2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6"/>
        <v>198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5473.3139999999985</v>
      </c>
      <c r="J17" s="56">
        <f t="shared" si="2"/>
        <v>16.585799999999995</v>
      </c>
      <c r="L17" s="41" t="s">
        <v>87</v>
      </c>
      <c r="M17" s="56">
        <f>J21+J86+J112+J193+J217+J297</f>
        <v>29.995999999999999</v>
      </c>
      <c r="N17" s="56">
        <v>2.0760000000000001</v>
      </c>
      <c r="O17" s="56">
        <f t="shared" si="3"/>
        <v>27.919999999999998</v>
      </c>
      <c r="P17" s="51">
        <v>82</v>
      </c>
      <c r="Q17" s="57">
        <f t="shared" si="4"/>
        <v>2289.44</v>
      </c>
    </row>
    <row r="18" spans="1:17" ht="15.75" customHeight="1">
      <c r="A18" s="233"/>
      <c r="B18" s="63">
        <f t="shared" si="5"/>
        <v>2</v>
      </c>
      <c r="C18" s="238"/>
      <c r="D18" s="41" t="s">
        <v>27</v>
      </c>
      <c r="E18" s="58">
        <v>8.0000000000000002E-3</v>
      </c>
      <c r="F18" s="53">
        <f t="shared" si="6"/>
        <v>198</v>
      </c>
      <c r="G18" s="49">
        <v>710</v>
      </c>
      <c r="H18" s="54">
        <f t="shared" si="0"/>
        <v>5.68</v>
      </c>
      <c r="I18" s="55">
        <f t="shared" si="1"/>
        <v>1124.6400000000001</v>
      </c>
      <c r="J18" s="56">
        <f t="shared" si="2"/>
        <v>1.5840000000000001</v>
      </c>
      <c r="L18" s="41" t="s">
        <v>74</v>
      </c>
      <c r="M18" s="56">
        <f>J22+J43+J147+J228</f>
        <v>11.18</v>
      </c>
      <c r="N18" s="56">
        <v>0.57999999999999996</v>
      </c>
      <c r="O18" s="56">
        <f t="shared" si="3"/>
        <v>10.6</v>
      </c>
      <c r="P18" s="51">
        <v>250</v>
      </c>
      <c r="Q18" s="57">
        <f t="shared" si="4"/>
        <v>2650</v>
      </c>
    </row>
    <row r="19" spans="1:17" ht="15.75" customHeight="1">
      <c r="A19" s="233"/>
      <c r="B19" s="63">
        <f t="shared" si="5"/>
        <v>2</v>
      </c>
      <c r="C19" s="238"/>
      <c r="D19" s="41" t="s">
        <v>9</v>
      </c>
      <c r="E19" s="58">
        <v>1.6E-2</v>
      </c>
      <c r="F19" s="53">
        <f t="shared" si="6"/>
        <v>198</v>
      </c>
      <c r="G19" s="49">
        <v>44</v>
      </c>
      <c r="H19" s="54">
        <f t="shared" si="0"/>
        <v>0.70399999999999996</v>
      </c>
      <c r="I19" s="55">
        <f t="shared" si="1"/>
        <v>139.392</v>
      </c>
      <c r="J19" s="56">
        <f t="shared" si="2"/>
        <v>3.1680000000000001</v>
      </c>
      <c r="L19" s="41" t="s">
        <v>38</v>
      </c>
      <c r="M19" s="56">
        <f>J26+J47+J72+J89+J127+J151+J176+J198+J232+J257+J280+J302+J37+J249</f>
        <v>69.753000000000014</v>
      </c>
      <c r="N19" s="56">
        <v>4.3529999999999998</v>
      </c>
      <c r="O19" s="56">
        <f t="shared" si="3"/>
        <v>65.40000000000002</v>
      </c>
      <c r="P19" s="51">
        <v>32</v>
      </c>
      <c r="Q19" s="57">
        <f t="shared" si="4"/>
        <v>2092.8000000000006</v>
      </c>
    </row>
    <row r="20" spans="1:17" ht="15.75" customHeight="1">
      <c r="A20" s="233"/>
      <c r="B20" s="63">
        <f t="shared" si="5"/>
        <v>2</v>
      </c>
      <c r="C20" s="238"/>
      <c r="D20" s="41" t="s">
        <v>11</v>
      </c>
      <c r="E20" s="58">
        <v>1.0999999999999999E-2</v>
      </c>
      <c r="F20" s="53">
        <f t="shared" si="6"/>
        <v>198</v>
      </c>
      <c r="G20" s="49">
        <v>28</v>
      </c>
      <c r="H20" s="54">
        <f t="shared" si="0"/>
        <v>0.308</v>
      </c>
      <c r="I20" s="55">
        <f t="shared" si="1"/>
        <v>60.983999999999995</v>
      </c>
      <c r="J20" s="56">
        <f t="shared" si="2"/>
        <v>2.1779999999999999</v>
      </c>
      <c r="L20" s="41" t="s">
        <v>14</v>
      </c>
      <c r="M20" s="56">
        <f>J68+J75+J194+J276</f>
        <v>21.087000000000003</v>
      </c>
      <c r="N20" s="56">
        <v>1.544</v>
      </c>
      <c r="O20" s="56">
        <f t="shared" si="3"/>
        <v>19.543000000000003</v>
      </c>
      <c r="P20" s="51">
        <v>100</v>
      </c>
      <c r="Q20" s="57">
        <f t="shared" si="4"/>
        <v>1954.3000000000002</v>
      </c>
    </row>
    <row r="21" spans="1:17" ht="15.75" customHeight="1">
      <c r="A21" s="233"/>
      <c r="B21" s="63">
        <f t="shared" si="5"/>
        <v>2</v>
      </c>
      <c r="C21" s="238"/>
      <c r="D21" s="41" t="s">
        <v>87</v>
      </c>
      <c r="E21" s="58">
        <v>4.5999999999999999E-2</v>
      </c>
      <c r="F21" s="53">
        <f t="shared" si="6"/>
        <v>198</v>
      </c>
      <c r="G21" s="49">
        <v>82</v>
      </c>
      <c r="H21" s="54">
        <f t="shared" si="0"/>
        <v>3.7719999999999998</v>
      </c>
      <c r="I21" s="55">
        <f t="shared" si="1"/>
        <v>746.85599999999999</v>
      </c>
      <c r="J21" s="56">
        <f t="shared" si="2"/>
        <v>9.1080000000000005</v>
      </c>
      <c r="L21" s="42" t="s">
        <v>7</v>
      </c>
      <c r="M21" s="56">
        <f>J29+J34+J40+J56+J82+J109+J115+J131+J137+J140+J160+J169+J182+J187+J213+J220+J237+J252+J264+J286+J291</f>
        <v>10.271000000000001</v>
      </c>
      <c r="N21" s="56">
        <v>0.68900000000000017</v>
      </c>
      <c r="O21" s="56">
        <f t="shared" si="3"/>
        <v>9.5820000000000007</v>
      </c>
      <c r="P21" s="51">
        <v>90</v>
      </c>
      <c r="Q21" s="57">
        <f t="shared" si="4"/>
        <v>862.38000000000011</v>
      </c>
    </row>
    <row r="22" spans="1:17" ht="15.75" customHeight="1">
      <c r="A22" s="233"/>
      <c r="B22" s="63">
        <f t="shared" si="5"/>
        <v>2</v>
      </c>
      <c r="C22" s="218" t="s">
        <v>39</v>
      </c>
      <c r="D22" s="41" t="s">
        <v>74</v>
      </c>
      <c r="E22" s="58">
        <v>0.02</v>
      </c>
      <c r="F22" s="53">
        <f t="shared" si="6"/>
        <v>198</v>
      </c>
      <c r="G22" s="49">
        <v>250</v>
      </c>
      <c r="H22" s="54">
        <f t="shared" si="0"/>
        <v>5</v>
      </c>
      <c r="I22" s="55">
        <f t="shared" si="1"/>
        <v>990</v>
      </c>
      <c r="J22" s="56">
        <f t="shared" si="2"/>
        <v>3.96</v>
      </c>
      <c r="L22" s="42" t="s">
        <v>18</v>
      </c>
      <c r="M22" s="56">
        <f>J31+J184+J288</f>
        <v>6.52</v>
      </c>
      <c r="N22" s="56">
        <v>0.42</v>
      </c>
      <c r="O22" s="56">
        <f t="shared" si="3"/>
        <v>6.1</v>
      </c>
      <c r="P22" s="51">
        <v>52</v>
      </c>
      <c r="Q22" s="57">
        <f t="shared" si="4"/>
        <v>317.2</v>
      </c>
    </row>
    <row r="23" spans="1:17" ht="15.75" customHeight="1">
      <c r="A23" s="233"/>
      <c r="B23" s="63">
        <f t="shared" si="5"/>
        <v>2</v>
      </c>
      <c r="C23" s="219"/>
      <c r="D23" s="41" t="s">
        <v>12</v>
      </c>
      <c r="E23" s="58">
        <v>0.02</v>
      </c>
      <c r="F23" s="53">
        <f t="shared" si="6"/>
        <v>198</v>
      </c>
      <c r="G23" s="49">
        <v>46</v>
      </c>
      <c r="H23" s="54">
        <f t="shared" si="0"/>
        <v>0.92</v>
      </c>
      <c r="I23" s="55">
        <f t="shared" si="1"/>
        <v>182.16</v>
      </c>
      <c r="J23" s="56">
        <f t="shared" si="2"/>
        <v>3.96</v>
      </c>
      <c r="L23" s="42" t="s">
        <v>69</v>
      </c>
      <c r="M23" s="56">
        <f>J38+J146+J250+J255</f>
        <v>9.8520000000000003</v>
      </c>
      <c r="N23" s="56">
        <v>0.68400000000000005</v>
      </c>
      <c r="O23" s="56">
        <f t="shared" si="3"/>
        <v>9.168000000000001</v>
      </c>
      <c r="P23" s="51">
        <v>90</v>
      </c>
      <c r="Q23" s="57">
        <f t="shared" si="4"/>
        <v>825.12000000000012</v>
      </c>
    </row>
    <row r="24" spans="1:17" ht="15.75" customHeight="1">
      <c r="A24" s="233"/>
      <c r="B24" s="63">
        <f t="shared" si="5"/>
        <v>2</v>
      </c>
      <c r="C24" s="219"/>
      <c r="D24" s="41" t="s">
        <v>13</v>
      </c>
      <c r="E24" s="59">
        <v>2.0000000000000001E-4</v>
      </c>
      <c r="F24" s="53">
        <f t="shared" si="6"/>
        <v>198</v>
      </c>
      <c r="G24" s="49">
        <v>440</v>
      </c>
      <c r="H24" s="54">
        <f t="shared" si="0"/>
        <v>8.8000000000000009E-2</v>
      </c>
      <c r="I24" s="57">
        <f t="shared" si="1"/>
        <v>17.424000000000003</v>
      </c>
      <c r="J24" s="56">
        <f>F24*E24</f>
        <v>3.9600000000000003E-2</v>
      </c>
      <c r="L24" s="42" t="s">
        <v>19</v>
      </c>
      <c r="M24" s="56">
        <f>J39+J251</f>
        <v>1.4849999999999999</v>
      </c>
      <c r="N24" s="56">
        <v>8.4999999999999992E-2</v>
      </c>
      <c r="O24" s="56">
        <f t="shared" si="3"/>
        <v>1.4</v>
      </c>
      <c r="P24" s="51">
        <v>100</v>
      </c>
      <c r="Q24" s="57">
        <f t="shared" si="4"/>
        <v>140</v>
      </c>
    </row>
    <row r="25" spans="1:17" ht="15.75" customHeight="1">
      <c r="A25" s="233"/>
      <c r="B25" s="63">
        <f t="shared" si="5"/>
        <v>2</v>
      </c>
      <c r="C25" s="220"/>
      <c r="D25" s="41" t="s">
        <v>79</v>
      </c>
      <c r="E25" s="58">
        <v>0.2</v>
      </c>
      <c r="F25" s="53">
        <f t="shared" si="6"/>
        <v>198</v>
      </c>
      <c r="G25" s="49"/>
      <c r="H25" s="54"/>
      <c r="I25" s="55"/>
      <c r="J25" s="56">
        <f t="shared" si="2"/>
        <v>39.6</v>
      </c>
      <c r="L25" s="42" t="s">
        <v>21</v>
      </c>
      <c r="M25" s="56">
        <f>J41+J173</f>
        <v>12.077999999999999</v>
      </c>
      <c r="N25" s="56">
        <v>0.85399999999999998</v>
      </c>
      <c r="O25" s="56">
        <f t="shared" si="3"/>
        <v>11.224</v>
      </c>
      <c r="P25" s="51">
        <v>90</v>
      </c>
      <c r="Q25" s="57">
        <f t="shared" si="4"/>
        <v>1010.16</v>
      </c>
    </row>
    <row r="26" spans="1:17" ht="15.75" customHeight="1">
      <c r="A26" s="233"/>
      <c r="B26" s="63">
        <f t="shared" si="5"/>
        <v>2</v>
      </c>
      <c r="C26" s="77" t="s">
        <v>38</v>
      </c>
      <c r="D26" s="41" t="s">
        <v>38</v>
      </c>
      <c r="E26" s="58">
        <v>0.04</v>
      </c>
      <c r="F26" s="53">
        <f t="shared" si="6"/>
        <v>198</v>
      </c>
      <c r="G26" s="49">
        <v>32</v>
      </c>
      <c r="H26" s="54">
        <f t="shared" si="0"/>
        <v>1.28</v>
      </c>
      <c r="I26" s="55">
        <f t="shared" si="1"/>
        <v>253.44</v>
      </c>
      <c r="J26" s="56">
        <f t="shared" si="2"/>
        <v>7.92</v>
      </c>
      <c r="L26" s="41" t="s">
        <v>70</v>
      </c>
      <c r="M26" s="56">
        <f>J48</f>
        <v>9.9</v>
      </c>
      <c r="N26" s="56">
        <v>0.60000000000000009</v>
      </c>
      <c r="O26" s="56">
        <f t="shared" si="3"/>
        <v>9.3000000000000007</v>
      </c>
      <c r="P26" s="51">
        <v>94</v>
      </c>
      <c r="Q26" s="57">
        <f t="shared" si="4"/>
        <v>874.2</v>
      </c>
    </row>
    <row r="27" spans="1:17" ht="15.75" customHeight="1">
      <c r="A27" s="210" t="s">
        <v>41</v>
      </c>
      <c r="B27" s="210"/>
      <c r="C27" s="210"/>
      <c r="D27" s="210"/>
      <c r="E27" s="74"/>
      <c r="F27" s="74"/>
      <c r="G27" s="74"/>
      <c r="H27" s="2">
        <f>SUM(H6:H26)</f>
        <v>60.999999999999993</v>
      </c>
      <c r="I27" s="2">
        <f>SUM(I6:I26)</f>
        <v>12078</v>
      </c>
      <c r="J27" s="2">
        <f>SUM(J6:J26)</f>
        <v>167.77859999999995</v>
      </c>
      <c r="L27" s="41" t="s">
        <v>10</v>
      </c>
      <c r="M27" s="56">
        <f>J58+J162+J266</f>
        <v>9.9</v>
      </c>
      <c r="N27" s="56">
        <v>0.625</v>
      </c>
      <c r="O27" s="56">
        <f t="shared" si="3"/>
        <v>9.2750000000000004</v>
      </c>
      <c r="P27" s="51">
        <v>86</v>
      </c>
      <c r="Q27" s="57">
        <f t="shared" si="4"/>
        <v>797.65</v>
      </c>
    </row>
    <row r="28" spans="1:17" ht="15.75" customHeight="1">
      <c r="A28" s="239" t="s">
        <v>52</v>
      </c>
      <c r="B28" s="60">
        <v>1</v>
      </c>
      <c r="C28" s="244" t="s">
        <v>20</v>
      </c>
      <c r="D28" s="42" t="s">
        <v>6</v>
      </c>
      <c r="E28" s="6">
        <v>7.2999999999999995E-2</v>
      </c>
      <c r="F28" s="50">
        <f>B28*99</f>
        <v>99</v>
      </c>
      <c r="G28" s="51">
        <v>20</v>
      </c>
      <c r="H28" s="5">
        <f>E28*G28</f>
        <v>1.46</v>
      </c>
      <c r="I28" s="7">
        <f t="shared" ref="I28:I47" si="7">J28*G28</f>
        <v>144.54</v>
      </c>
      <c r="J28" s="6">
        <f>F28*E28</f>
        <v>7.2269999999999994</v>
      </c>
      <c r="L28" s="41" t="s">
        <v>57</v>
      </c>
      <c r="M28" s="56">
        <f>J62+J270</f>
        <v>8.91</v>
      </c>
      <c r="N28" s="56">
        <v>0.51</v>
      </c>
      <c r="O28" s="56">
        <f t="shared" si="3"/>
        <v>8.4</v>
      </c>
      <c r="P28" s="51">
        <v>120</v>
      </c>
      <c r="Q28" s="57">
        <f t="shared" si="4"/>
        <v>1008</v>
      </c>
    </row>
    <row r="29" spans="1:17" ht="15.75" customHeight="1">
      <c r="A29" s="239"/>
      <c r="B29" s="63">
        <f>B28</f>
        <v>1</v>
      </c>
      <c r="C29" s="245"/>
      <c r="D29" s="42" t="s">
        <v>7</v>
      </c>
      <c r="E29" s="6">
        <v>4.0000000000000001E-3</v>
      </c>
      <c r="F29" s="54">
        <f>F28</f>
        <v>99</v>
      </c>
      <c r="G29" s="50">
        <v>90</v>
      </c>
      <c r="H29" s="5">
        <f t="shared" ref="H29:H48" si="8">E29*G29</f>
        <v>0.36</v>
      </c>
      <c r="I29" s="7">
        <f t="shared" si="7"/>
        <v>35.64</v>
      </c>
      <c r="J29" s="6">
        <f t="shared" ref="J29:J48" si="9">F29*E29</f>
        <v>0.39600000000000002</v>
      </c>
      <c r="L29" s="41" t="s">
        <v>24</v>
      </c>
      <c r="M29" s="56">
        <f>J64+J272</f>
        <v>0.59400000000000008</v>
      </c>
      <c r="N29" s="56">
        <v>3.4000000000000002E-2</v>
      </c>
      <c r="O29" s="56">
        <f t="shared" si="3"/>
        <v>0.56000000000000005</v>
      </c>
      <c r="P29" s="51">
        <v>200</v>
      </c>
      <c r="Q29" s="57">
        <f t="shared" si="4"/>
        <v>112.00000000000001</v>
      </c>
    </row>
    <row r="30" spans="1:17" ht="15.75" customHeight="1">
      <c r="A30" s="239"/>
      <c r="B30" s="63">
        <f t="shared" ref="B30:B48" si="10">B29</f>
        <v>1</v>
      </c>
      <c r="C30" s="240" t="s">
        <v>23</v>
      </c>
      <c r="D30" s="42" t="s">
        <v>8</v>
      </c>
      <c r="E30" s="6">
        <v>0.1</v>
      </c>
      <c r="F30" s="54">
        <f t="shared" ref="F30:F48" si="11">F29</f>
        <v>99</v>
      </c>
      <c r="G30" s="49">
        <v>28</v>
      </c>
      <c r="H30" s="5">
        <f t="shared" si="8"/>
        <v>2.8000000000000003</v>
      </c>
      <c r="I30" s="7">
        <f t="shared" si="7"/>
        <v>277.2</v>
      </c>
      <c r="J30" s="6">
        <f t="shared" si="9"/>
        <v>9.9</v>
      </c>
      <c r="L30" s="43" t="s">
        <v>15</v>
      </c>
      <c r="M30" s="56">
        <f>J76+J235</f>
        <v>2.9699999999999998</v>
      </c>
      <c r="N30" s="56">
        <v>0.22999999999999998</v>
      </c>
      <c r="O30" s="56">
        <f t="shared" si="3"/>
        <v>2.7399999999999998</v>
      </c>
      <c r="P30" s="51">
        <v>140</v>
      </c>
      <c r="Q30" s="57">
        <f t="shared" si="4"/>
        <v>383.59999999999997</v>
      </c>
    </row>
    <row r="31" spans="1:17" ht="15.75" customHeight="1">
      <c r="A31" s="239"/>
      <c r="B31" s="63">
        <f t="shared" si="10"/>
        <v>1</v>
      </c>
      <c r="C31" s="241"/>
      <c r="D31" s="42" t="s">
        <v>18</v>
      </c>
      <c r="E31" s="6">
        <v>0.02</v>
      </c>
      <c r="F31" s="54">
        <f t="shared" si="11"/>
        <v>99</v>
      </c>
      <c r="G31" s="50">
        <v>52</v>
      </c>
      <c r="H31" s="5">
        <f t="shared" si="8"/>
        <v>1.04</v>
      </c>
      <c r="I31" s="7">
        <f t="shared" si="7"/>
        <v>102.96</v>
      </c>
      <c r="J31" s="6">
        <f t="shared" si="9"/>
        <v>1.98</v>
      </c>
      <c r="L31" s="41" t="s">
        <v>61</v>
      </c>
      <c r="M31" s="56">
        <f>J84+J171+J189+J293</f>
        <v>51.432323232323242</v>
      </c>
      <c r="N31" s="56">
        <v>4.1730404040404041</v>
      </c>
      <c r="O31" s="56">
        <f t="shared" si="3"/>
        <v>47.259282828282835</v>
      </c>
      <c r="P31" s="51">
        <v>198</v>
      </c>
      <c r="Q31" s="57">
        <f t="shared" si="4"/>
        <v>9357.3380000000016</v>
      </c>
    </row>
    <row r="32" spans="1:17" ht="15.75" customHeight="1">
      <c r="A32" s="239"/>
      <c r="B32" s="63">
        <f t="shared" si="10"/>
        <v>1</v>
      </c>
      <c r="C32" s="241"/>
      <c r="D32" s="42" t="s">
        <v>9</v>
      </c>
      <c r="E32" s="6">
        <v>1.2999999999999999E-2</v>
      </c>
      <c r="F32" s="54">
        <f t="shared" si="11"/>
        <v>99</v>
      </c>
      <c r="G32" s="50">
        <v>44</v>
      </c>
      <c r="H32" s="5">
        <f t="shared" si="8"/>
        <v>0.57199999999999995</v>
      </c>
      <c r="I32" s="7">
        <f t="shared" si="7"/>
        <v>56.628</v>
      </c>
      <c r="J32" s="6">
        <f t="shared" si="9"/>
        <v>1.2869999999999999</v>
      </c>
      <c r="L32" s="43" t="s">
        <v>65</v>
      </c>
      <c r="M32" s="56">
        <f>J88+J175+J256</f>
        <v>79.2</v>
      </c>
      <c r="N32" s="56">
        <v>6.2</v>
      </c>
      <c r="O32" s="56">
        <f t="shared" si="3"/>
        <v>73</v>
      </c>
      <c r="P32" s="51">
        <v>72</v>
      </c>
      <c r="Q32" s="57">
        <f t="shared" si="4"/>
        <v>5256</v>
      </c>
    </row>
    <row r="33" spans="1:19" ht="15.75" customHeight="1">
      <c r="A33" s="239"/>
      <c r="B33" s="63">
        <f t="shared" si="10"/>
        <v>1</v>
      </c>
      <c r="C33" s="241"/>
      <c r="D33" s="42" t="s">
        <v>11</v>
      </c>
      <c r="E33" s="6">
        <v>1.2E-2</v>
      </c>
      <c r="F33" s="54">
        <f t="shared" si="11"/>
        <v>99</v>
      </c>
      <c r="G33" s="50">
        <v>28</v>
      </c>
      <c r="H33" s="5">
        <f t="shared" si="8"/>
        <v>0.33600000000000002</v>
      </c>
      <c r="I33" s="7">
        <f t="shared" si="7"/>
        <v>33.263999999999996</v>
      </c>
      <c r="J33" s="6">
        <f t="shared" si="9"/>
        <v>1.1879999999999999</v>
      </c>
      <c r="L33" s="44" t="s">
        <v>22</v>
      </c>
      <c r="M33" s="56">
        <f>J199+J258+J303</f>
        <v>21.25</v>
      </c>
      <c r="N33" s="56">
        <v>1.3</v>
      </c>
      <c r="O33" s="56">
        <f t="shared" si="3"/>
        <v>19.95</v>
      </c>
      <c r="P33" s="51">
        <v>88</v>
      </c>
      <c r="Q33" s="57">
        <f t="shared" si="4"/>
        <v>1755.6</v>
      </c>
    </row>
    <row r="34" spans="1:19" ht="15.75" customHeight="1">
      <c r="A34" s="239"/>
      <c r="B34" s="63">
        <f t="shared" si="10"/>
        <v>1</v>
      </c>
      <c r="C34" s="241"/>
      <c r="D34" s="42" t="s">
        <v>7</v>
      </c>
      <c r="E34" s="6">
        <v>5.0000000000000001E-3</v>
      </c>
      <c r="F34" s="54">
        <f t="shared" si="11"/>
        <v>99</v>
      </c>
      <c r="G34" s="50">
        <v>90</v>
      </c>
      <c r="H34" s="5">
        <f t="shared" si="8"/>
        <v>0.45</v>
      </c>
      <c r="I34" s="7">
        <f t="shared" si="7"/>
        <v>44.55</v>
      </c>
      <c r="J34" s="6">
        <f t="shared" si="9"/>
        <v>0.495</v>
      </c>
      <c r="L34" s="41" t="s">
        <v>25</v>
      </c>
      <c r="M34" s="56">
        <f>J123+J298</f>
        <v>10.442</v>
      </c>
      <c r="N34" s="56">
        <v>0.59800000000000009</v>
      </c>
      <c r="O34" s="56">
        <f t="shared" si="3"/>
        <v>9.8439999999999994</v>
      </c>
      <c r="P34" s="51">
        <v>150</v>
      </c>
      <c r="Q34" s="57">
        <f t="shared" si="4"/>
        <v>1476.6</v>
      </c>
    </row>
    <row r="35" spans="1:19" ht="15.75" customHeight="1">
      <c r="A35" s="239"/>
      <c r="B35" s="63">
        <f t="shared" si="10"/>
        <v>1</v>
      </c>
      <c r="C35" s="242"/>
      <c r="D35" s="42" t="s">
        <v>79</v>
      </c>
      <c r="E35" s="6">
        <v>0.17499999999999999</v>
      </c>
      <c r="F35" s="54">
        <f t="shared" si="11"/>
        <v>99</v>
      </c>
      <c r="G35" s="50"/>
      <c r="H35" s="5"/>
      <c r="I35" s="7"/>
      <c r="J35" s="6">
        <f t="shared" si="9"/>
        <v>17.324999999999999</v>
      </c>
      <c r="L35" s="41" t="s">
        <v>17</v>
      </c>
      <c r="M35" s="56">
        <f>J236</f>
        <v>1.98</v>
      </c>
      <c r="N35" s="56">
        <v>0.11</v>
      </c>
      <c r="O35" s="56">
        <f t="shared" si="3"/>
        <v>1.8699999999999999</v>
      </c>
      <c r="P35" s="51">
        <v>150</v>
      </c>
      <c r="Q35" s="57">
        <f t="shared" si="4"/>
        <v>280.5</v>
      </c>
    </row>
    <row r="36" spans="1:19" ht="15.75" customHeight="1">
      <c r="A36" s="239"/>
      <c r="B36" s="63">
        <f t="shared" si="10"/>
        <v>1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1"/>
        <v>99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2388.4739999999997</v>
      </c>
      <c r="J36" s="6">
        <f t="shared" si="9"/>
        <v>7.2377999999999991</v>
      </c>
      <c r="L36" s="41" t="s">
        <v>89</v>
      </c>
      <c r="M36" s="56">
        <f>J79+J121+J166+J226</f>
        <v>17.126999999999999</v>
      </c>
      <c r="N36" s="56">
        <v>0.81199999999999994</v>
      </c>
      <c r="O36" s="56">
        <f t="shared" si="3"/>
        <v>16.314999999999998</v>
      </c>
      <c r="P36" s="51">
        <v>50</v>
      </c>
      <c r="Q36" s="57">
        <f t="shared" si="4"/>
        <v>815.74999999999989</v>
      </c>
    </row>
    <row r="37" spans="1:19" ht="15.75" customHeight="1">
      <c r="A37" s="239"/>
      <c r="B37" s="63">
        <f t="shared" si="10"/>
        <v>1</v>
      </c>
      <c r="C37" s="230"/>
      <c r="D37" s="42" t="s">
        <v>38</v>
      </c>
      <c r="E37" s="6">
        <v>9.0000000000000011E-3</v>
      </c>
      <c r="F37" s="54">
        <f t="shared" si="11"/>
        <v>99</v>
      </c>
      <c r="G37" s="50">
        <v>32</v>
      </c>
      <c r="H37" s="5">
        <f t="shared" si="8"/>
        <v>0.28800000000000003</v>
      </c>
      <c r="I37" s="7">
        <f t="shared" si="7"/>
        <v>28.512000000000004</v>
      </c>
      <c r="J37" s="6">
        <f t="shared" si="9"/>
        <v>0.89100000000000013</v>
      </c>
      <c r="L37" s="42" t="s">
        <v>35</v>
      </c>
      <c r="M37" s="56">
        <f>J130+J212</f>
        <v>5.24</v>
      </c>
      <c r="N37" s="56">
        <v>0.28000000000000003</v>
      </c>
      <c r="O37" s="56">
        <f t="shared" si="3"/>
        <v>4.96</v>
      </c>
      <c r="P37" s="51">
        <v>81</v>
      </c>
      <c r="Q37" s="57">
        <f t="shared" si="4"/>
        <v>401.76</v>
      </c>
    </row>
    <row r="38" spans="1:19" ht="15.75" customHeight="1">
      <c r="A38" s="239"/>
      <c r="B38" s="63">
        <f t="shared" si="10"/>
        <v>1</v>
      </c>
      <c r="C38" s="230"/>
      <c r="D38" s="42" t="s">
        <v>69</v>
      </c>
      <c r="E38" s="6">
        <v>1.2E-2</v>
      </c>
      <c r="F38" s="54">
        <f t="shared" si="11"/>
        <v>99</v>
      </c>
      <c r="G38" s="50">
        <v>90</v>
      </c>
      <c r="H38" s="5">
        <f t="shared" si="8"/>
        <v>1.08</v>
      </c>
      <c r="I38" s="7">
        <f t="shared" si="7"/>
        <v>106.92</v>
      </c>
      <c r="J38" s="6">
        <f t="shared" si="9"/>
        <v>1.1879999999999999</v>
      </c>
      <c r="L38" s="41" t="s">
        <v>73</v>
      </c>
      <c r="M38" s="56">
        <f>J134</f>
        <v>0.32</v>
      </c>
      <c r="N38" s="56">
        <v>4.4999999999999998E-2</v>
      </c>
      <c r="O38" s="56">
        <f t="shared" si="3"/>
        <v>0.27500000000000002</v>
      </c>
      <c r="P38" s="51">
        <v>40</v>
      </c>
      <c r="Q38" s="57">
        <f t="shared" si="4"/>
        <v>11</v>
      </c>
    </row>
    <row r="39" spans="1:19" ht="15.75" customHeight="1">
      <c r="A39" s="239"/>
      <c r="B39" s="63">
        <f t="shared" si="10"/>
        <v>1</v>
      </c>
      <c r="C39" s="230"/>
      <c r="D39" s="42" t="s">
        <v>19</v>
      </c>
      <c r="E39" s="6">
        <v>5.0000000000000001E-3</v>
      </c>
      <c r="F39" s="54">
        <f t="shared" si="11"/>
        <v>99</v>
      </c>
      <c r="G39" s="50">
        <v>100</v>
      </c>
      <c r="H39" s="5">
        <f t="shared" si="8"/>
        <v>0.5</v>
      </c>
      <c r="I39" s="7">
        <f t="shared" si="7"/>
        <v>49.5</v>
      </c>
      <c r="J39" s="6">
        <f t="shared" si="9"/>
        <v>0.495</v>
      </c>
      <c r="L39" s="41" t="s">
        <v>16</v>
      </c>
      <c r="M39" s="56">
        <f>J143</f>
        <v>0.25600000000000001</v>
      </c>
      <c r="N39" s="56">
        <v>3.6000000000000004E-2</v>
      </c>
      <c r="O39" s="56">
        <f t="shared" si="3"/>
        <v>0.22</v>
      </c>
      <c r="P39" s="51">
        <v>50</v>
      </c>
      <c r="Q39" s="57">
        <f t="shared" si="4"/>
        <v>11</v>
      </c>
    </row>
    <row r="40" spans="1:19" ht="15.75" customHeight="1">
      <c r="A40" s="239"/>
      <c r="B40" s="63">
        <f t="shared" si="10"/>
        <v>1</v>
      </c>
      <c r="C40" s="230"/>
      <c r="D40" s="42" t="s">
        <v>7</v>
      </c>
      <c r="E40" s="6">
        <v>3.0000000000000001E-3</v>
      </c>
      <c r="F40" s="54">
        <f t="shared" si="11"/>
        <v>99</v>
      </c>
      <c r="G40" s="50">
        <v>90</v>
      </c>
      <c r="H40" s="5">
        <f t="shared" si="8"/>
        <v>0.27</v>
      </c>
      <c r="I40" s="7">
        <f t="shared" si="7"/>
        <v>26.73</v>
      </c>
      <c r="J40" s="6">
        <f t="shared" si="9"/>
        <v>0.29699999999999999</v>
      </c>
      <c r="L40" s="79" t="s">
        <v>41</v>
      </c>
      <c r="M40" s="81">
        <f>SUM(M6:M39)</f>
        <v>944.91765656565656</v>
      </c>
      <c r="N40" s="81">
        <f>SUM(N6:N39)</f>
        <v>61.374713131313129</v>
      </c>
      <c r="O40" s="81">
        <f>SUM(O6:O39)</f>
        <v>883.54294343434356</v>
      </c>
      <c r="P40" s="81"/>
      <c r="Q40" s="31">
        <f>SUM(Q6:Q39)</f>
        <v>90219.000000000015</v>
      </c>
      <c r="R40"/>
      <c r="S40"/>
    </row>
    <row r="41" spans="1:19" ht="15.75" customHeight="1">
      <c r="A41" s="239"/>
      <c r="B41" s="63">
        <f t="shared" si="10"/>
        <v>1</v>
      </c>
      <c r="C41" s="234" t="s">
        <v>26</v>
      </c>
      <c r="D41" s="42" t="s">
        <v>21</v>
      </c>
      <c r="E41" s="6">
        <v>6.0999999999999999E-2</v>
      </c>
      <c r="F41" s="54">
        <f t="shared" si="11"/>
        <v>99</v>
      </c>
      <c r="G41" s="50">
        <v>90</v>
      </c>
      <c r="H41" s="5">
        <f t="shared" si="8"/>
        <v>5.49</v>
      </c>
      <c r="I41" s="7">
        <f t="shared" si="7"/>
        <v>543.51</v>
      </c>
      <c r="J41" s="6">
        <f t="shared" si="9"/>
        <v>6.0389999999999997</v>
      </c>
      <c r="L41"/>
      <c r="M41"/>
      <c r="N41"/>
      <c r="O41" s="30"/>
      <c r="Q41"/>
      <c r="R41"/>
      <c r="S41"/>
    </row>
    <row r="42" spans="1:19" ht="15.75" customHeight="1">
      <c r="A42" s="239"/>
      <c r="B42" s="63">
        <f t="shared" si="10"/>
        <v>1</v>
      </c>
      <c r="C42" s="234"/>
      <c r="D42" s="42" t="s">
        <v>27</v>
      </c>
      <c r="E42" s="6">
        <v>6.0000000000000001E-3</v>
      </c>
      <c r="F42" s="54">
        <f t="shared" si="11"/>
        <v>99</v>
      </c>
      <c r="G42" s="50">
        <v>710</v>
      </c>
      <c r="H42" s="5">
        <f t="shared" si="8"/>
        <v>4.26</v>
      </c>
      <c r="I42" s="7">
        <f t="shared" si="7"/>
        <v>421.73999999999995</v>
      </c>
      <c r="J42" s="6">
        <f t="shared" si="9"/>
        <v>0.59399999999999997</v>
      </c>
      <c r="L42" s="22"/>
      <c r="M42" s="22"/>
      <c r="N42" s="22"/>
      <c r="O42"/>
      <c r="Q42"/>
      <c r="R42"/>
      <c r="S42"/>
    </row>
    <row r="43" spans="1:19" ht="15.75" customHeight="1">
      <c r="A43" s="239"/>
      <c r="B43" s="63">
        <f t="shared" si="10"/>
        <v>1</v>
      </c>
      <c r="C43" s="218" t="s">
        <v>39</v>
      </c>
      <c r="D43" s="41" t="s">
        <v>76</v>
      </c>
      <c r="E43" s="8">
        <v>0.02</v>
      </c>
      <c r="F43" s="54">
        <f t="shared" si="11"/>
        <v>99</v>
      </c>
      <c r="G43" s="49">
        <v>250</v>
      </c>
      <c r="H43" s="4">
        <f t="shared" ref="H43:H45" si="12">G43*E43</f>
        <v>5</v>
      </c>
      <c r="I43" s="7">
        <f t="shared" si="7"/>
        <v>495</v>
      </c>
      <c r="J43" s="9">
        <f t="shared" si="9"/>
        <v>1.98</v>
      </c>
      <c r="L43" s="78" t="s">
        <v>103</v>
      </c>
      <c r="M43" s="66"/>
      <c r="N43" s="82"/>
      <c r="O43" s="215" t="s">
        <v>105</v>
      </c>
      <c r="P43" s="215"/>
      <c r="Q43" s="215"/>
      <c r="R43"/>
      <c r="S43"/>
    </row>
    <row r="44" spans="1:19" s="17" customFormat="1" ht="15.75" customHeight="1">
      <c r="A44" s="239"/>
      <c r="B44" s="63">
        <f t="shared" si="10"/>
        <v>1</v>
      </c>
      <c r="C44" s="219"/>
      <c r="D44" s="41" t="s">
        <v>12</v>
      </c>
      <c r="E44" s="8">
        <v>0.02</v>
      </c>
      <c r="F44" s="54">
        <f t="shared" si="11"/>
        <v>99</v>
      </c>
      <c r="G44" s="49">
        <v>46</v>
      </c>
      <c r="H44" s="4">
        <f t="shared" si="12"/>
        <v>0.92</v>
      </c>
      <c r="I44" s="7">
        <f t="shared" si="7"/>
        <v>91.08</v>
      </c>
      <c r="J44" s="9">
        <f t="shared" si="9"/>
        <v>1.98</v>
      </c>
      <c r="K44"/>
      <c r="L44" s="32"/>
      <c r="M44" s="35" t="s">
        <v>95</v>
      </c>
      <c r="O44" s="243" t="s">
        <v>96</v>
      </c>
      <c r="P44" s="243"/>
      <c r="Q44" s="243"/>
      <c r="R44"/>
      <c r="S44"/>
    </row>
    <row r="45" spans="1:19" ht="15.75" customHeight="1">
      <c r="A45" s="239"/>
      <c r="B45" s="63">
        <f t="shared" si="10"/>
        <v>1</v>
      </c>
      <c r="C45" s="219"/>
      <c r="D45" s="41" t="s">
        <v>13</v>
      </c>
      <c r="E45" s="20">
        <v>2.0000000000000001E-4</v>
      </c>
      <c r="F45" s="54">
        <f t="shared" si="11"/>
        <v>99</v>
      </c>
      <c r="G45" s="49">
        <v>440</v>
      </c>
      <c r="H45" s="4">
        <f t="shared" si="12"/>
        <v>8.8000000000000009E-2</v>
      </c>
      <c r="I45" s="7">
        <f t="shared" si="7"/>
        <v>8.7120000000000015</v>
      </c>
      <c r="J45" s="9">
        <f>F45*E45</f>
        <v>1.9800000000000002E-2</v>
      </c>
      <c r="L45"/>
      <c r="M45" s="30"/>
      <c r="N45"/>
      <c r="O45"/>
      <c r="P45"/>
      <c r="Q45"/>
      <c r="R45"/>
    </row>
    <row r="46" spans="1:19" ht="15.75" customHeight="1">
      <c r="A46" s="239"/>
      <c r="B46" s="63">
        <f t="shared" si="10"/>
        <v>1</v>
      </c>
      <c r="C46" s="220"/>
      <c r="D46" s="41" t="s">
        <v>79</v>
      </c>
      <c r="E46" s="20">
        <v>0.2</v>
      </c>
      <c r="F46" s="54">
        <f t="shared" si="11"/>
        <v>99</v>
      </c>
      <c r="G46" s="49"/>
      <c r="H46" s="4"/>
      <c r="I46" s="7"/>
      <c r="J46" s="9">
        <f t="shared" si="9"/>
        <v>19.8</v>
      </c>
      <c r="L46"/>
      <c r="M46" s="30"/>
      <c r="N46"/>
      <c r="O46"/>
      <c r="P46"/>
      <c r="Q46"/>
      <c r="R46"/>
    </row>
    <row r="47" spans="1:19" ht="15.75" customHeight="1">
      <c r="A47" s="239"/>
      <c r="B47" s="63">
        <f t="shared" si="10"/>
        <v>1</v>
      </c>
      <c r="C47" s="76" t="s">
        <v>38</v>
      </c>
      <c r="D47" s="42" t="s">
        <v>38</v>
      </c>
      <c r="E47" s="6">
        <v>0.08</v>
      </c>
      <c r="F47" s="54">
        <f t="shared" si="11"/>
        <v>99</v>
      </c>
      <c r="G47" s="50">
        <v>32</v>
      </c>
      <c r="H47" s="5">
        <f t="shared" si="8"/>
        <v>2.56</v>
      </c>
      <c r="I47" s="7">
        <f t="shared" si="7"/>
        <v>253.44</v>
      </c>
      <c r="J47" s="6">
        <f t="shared" si="9"/>
        <v>7.92</v>
      </c>
      <c r="L47"/>
      <c r="M47" s="28"/>
      <c r="N47" s="30"/>
      <c r="O47"/>
      <c r="P47"/>
      <c r="Q47"/>
      <c r="R47"/>
    </row>
    <row r="48" spans="1:19" ht="15.75" customHeight="1">
      <c r="A48" s="239"/>
      <c r="B48" s="63">
        <f t="shared" si="10"/>
        <v>1</v>
      </c>
      <c r="C48" s="10" t="s">
        <v>70</v>
      </c>
      <c r="D48" s="41" t="s">
        <v>70</v>
      </c>
      <c r="E48" s="9">
        <v>0.1</v>
      </c>
      <c r="F48" s="54">
        <f t="shared" si="11"/>
        <v>99</v>
      </c>
      <c r="G48" s="50">
        <v>94</v>
      </c>
      <c r="H48" s="5">
        <f t="shared" si="8"/>
        <v>9.4</v>
      </c>
      <c r="I48" s="7">
        <f>J48*G48</f>
        <v>930.6</v>
      </c>
      <c r="J48" s="6">
        <f t="shared" si="9"/>
        <v>9.9</v>
      </c>
      <c r="L48"/>
      <c r="M48"/>
      <c r="N48"/>
      <c r="O48"/>
      <c r="P48"/>
      <c r="Q48"/>
      <c r="R48"/>
    </row>
    <row r="49" spans="1:12" ht="15.75" customHeight="1">
      <c r="A49" s="210" t="s">
        <v>41</v>
      </c>
      <c r="B49" s="210"/>
      <c r="C49" s="210"/>
      <c r="D49" s="210"/>
      <c r="E49" s="74"/>
      <c r="F49" s="74"/>
      <c r="G49" s="74"/>
      <c r="H49" s="2">
        <f>SUM(H28:H48)</f>
        <v>61.000000000000007</v>
      </c>
      <c r="I49" s="2">
        <f>SUM(I28:I48)</f>
        <v>6039</v>
      </c>
      <c r="J49" s="2">
        <f>SUM(J28:J48)</f>
        <v>98.139600000000002</v>
      </c>
    </row>
    <row r="50" spans="1:12" customFormat="1" ht="15.75" customHeight="1"/>
    <row r="51" spans="1:12" customFormat="1" ht="15.75" customHeight="1"/>
    <row r="52" spans="1:12" customFormat="1" ht="15.75" customHeight="1"/>
    <row r="53" spans="1:12" customFormat="1" ht="15.75" customHeight="1"/>
    <row r="54" spans="1:12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>
      <c r="A55" s="180" t="s">
        <v>54</v>
      </c>
      <c r="B55" s="61">
        <v>1</v>
      </c>
      <c r="C55" s="226" t="s">
        <v>5</v>
      </c>
      <c r="D55" s="41" t="s">
        <v>6</v>
      </c>
      <c r="E55" s="8">
        <v>2.5999999999999999E-2</v>
      </c>
      <c r="F55" s="49">
        <f>B55*99</f>
        <v>99</v>
      </c>
      <c r="G55" s="49">
        <v>20</v>
      </c>
      <c r="H55" s="5">
        <f>G55*E55</f>
        <v>0.52</v>
      </c>
      <c r="I55" s="7">
        <f>J55*G55</f>
        <v>51.48</v>
      </c>
      <c r="J55" s="9">
        <f>F55*E55</f>
        <v>2.5739999999999998</v>
      </c>
      <c r="L55" s="18"/>
    </row>
    <row r="56" spans="1:12" ht="15.75" customHeight="1">
      <c r="A56" s="181"/>
      <c r="B56" s="64">
        <f>B55</f>
        <v>1</v>
      </c>
      <c r="C56" s="227"/>
      <c r="D56" s="41" t="s">
        <v>7</v>
      </c>
      <c r="E56" s="8">
        <v>6.0000000000000001E-3</v>
      </c>
      <c r="F56" s="53">
        <f>F55</f>
        <v>99</v>
      </c>
      <c r="G56" s="49">
        <v>90</v>
      </c>
      <c r="H56" s="5">
        <f t="shared" ref="H56:H57" si="13">G56*E56</f>
        <v>0.54</v>
      </c>
      <c r="I56" s="7">
        <f t="shared" ref="I56:I60" si="14">J56*G56</f>
        <v>53.46</v>
      </c>
      <c r="J56" s="9">
        <f t="shared" ref="J56:J60" si="15">F56*E56</f>
        <v>0.59399999999999997</v>
      </c>
      <c r="L56" s="18"/>
    </row>
    <row r="57" spans="1:12" ht="15.75" customHeight="1">
      <c r="A57" s="181"/>
      <c r="B57" s="64">
        <f t="shared" ref="B57:B72" si="16">B56</f>
        <v>1</v>
      </c>
      <c r="C57" s="227"/>
      <c r="D57" s="41" t="s">
        <v>8</v>
      </c>
      <c r="E57" s="8">
        <v>3.5000000000000003E-2</v>
      </c>
      <c r="F57" s="53">
        <f t="shared" ref="F57:F72" si="17">F56</f>
        <v>99</v>
      </c>
      <c r="G57" s="49">
        <v>28</v>
      </c>
      <c r="H57" s="5">
        <f t="shared" si="13"/>
        <v>0.98000000000000009</v>
      </c>
      <c r="I57" s="7">
        <f t="shared" si="14"/>
        <v>97.02000000000001</v>
      </c>
      <c r="J57" s="9">
        <f>F57*E57</f>
        <v>3.4650000000000003</v>
      </c>
      <c r="L57" s="18"/>
    </row>
    <row r="58" spans="1:12" ht="15.75" customHeight="1">
      <c r="A58" s="181"/>
      <c r="B58" s="64">
        <f t="shared" si="16"/>
        <v>1</v>
      </c>
      <c r="C58" s="227"/>
      <c r="D58" s="41" t="s">
        <v>10</v>
      </c>
      <c r="E58" s="8">
        <v>2.5000000000000001E-2</v>
      </c>
      <c r="F58" s="53">
        <f t="shared" si="17"/>
        <v>99</v>
      </c>
      <c r="G58" s="49">
        <v>86</v>
      </c>
      <c r="H58" s="5">
        <f>G58*E58</f>
        <v>2.15</v>
      </c>
      <c r="I58" s="7">
        <f t="shared" si="14"/>
        <v>212.85</v>
      </c>
      <c r="J58" s="9">
        <f t="shared" si="15"/>
        <v>2.4750000000000001</v>
      </c>
      <c r="L58" s="18"/>
    </row>
    <row r="59" spans="1:12" ht="15.75" customHeight="1">
      <c r="A59" s="181"/>
      <c r="B59" s="64">
        <f t="shared" si="16"/>
        <v>1</v>
      </c>
      <c r="C59" s="227"/>
      <c r="D59" s="41" t="s">
        <v>9</v>
      </c>
      <c r="E59" s="8">
        <v>1.9E-2</v>
      </c>
      <c r="F59" s="53">
        <f t="shared" si="17"/>
        <v>99</v>
      </c>
      <c r="G59" s="49">
        <v>44</v>
      </c>
      <c r="H59" s="5">
        <f t="shared" ref="H59" si="18">G59*E59</f>
        <v>0.83599999999999997</v>
      </c>
      <c r="I59" s="7">
        <f t="shared" si="14"/>
        <v>82.763999999999996</v>
      </c>
      <c r="J59" s="9">
        <f t="shared" si="15"/>
        <v>1.881</v>
      </c>
      <c r="L59" s="18"/>
    </row>
    <row r="60" spans="1:12" ht="15.75" customHeight="1">
      <c r="A60" s="181"/>
      <c r="B60" s="64">
        <f t="shared" si="16"/>
        <v>1</v>
      </c>
      <c r="C60" s="228"/>
      <c r="D60" s="41" t="s">
        <v>11</v>
      </c>
      <c r="E60" s="8">
        <v>1.7999999999999999E-2</v>
      </c>
      <c r="F60" s="53">
        <f t="shared" si="17"/>
        <v>99</v>
      </c>
      <c r="G60" s="49">
        <v>28</v>
      </c>
      <c r="H60" s="5">
        <f>G60*E60</f>
        <v>0.504</v>
      </c>
      <c r="I60" s="7">
        <f t="shared" si="14"/>
        <v>49.895999999999994</v>
      </c>
      <c r="J60" s="9">
        <f t="shared" si="15"/>
        <v>1.7819999999999998</v>
      </c>
      <c r="L60" s="18"/>
    </row>
    <row r="61" spans="1:12" ht="15.75" customHeight="1">
      <c r="A61" s="181"/>
      <c r="B61" s="64">
        <f t="shared" si="16"/>
        <v>1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7"/>
        <v>99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3287.5920000000001</v>
      </c>
      <c r="J61" s="9">
        <f>F61*E61</f>
        <v>9.9624000000000006</v>
      </c>
    </row>
    <row r="62" spans="1:12" ht="15.75" customHeight="1">
      <c r="A62" s="181"/>
      <c r="B62" s="64">
        <f t="shared" si="16"/>
        <v>1</v>
      </c>
      <c r="C62" s="227"/>
      <c r="D62" s="41" t="s">
        <v>57</v>
      </c>
      <c r="E62" s="6">
        <v>0.03</v>
      </c>
      <c r="F62" s="53">
        <f t="shared" si="17"/>
        <v>99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356.4</v>
      </c>
      <c r="J62" s="9">
        <f t="shared" ref="J62:J72" si="21">F62*E62</f>
        <v>2.9699999999999998</v>
      </c>
    </row>
    <row r="63" spans="1:12" ht="15.75" customHeight="1">
      <c r="A63" s="181"/>
      <c r="B63" s="64">
        <f t="shared" si="16"/>
        <v>1</v>
      </c>
      <c r="C63" s="227"/>
      <c r="D63" s="41" t="s">
        <v>32</v>
      </c>
      <c r="E63" s="6">
        <v>1.2E-2</v>
      </c>
      <c r="F63" s="53">
        <f t="shared" si="17"/>
        <v>99</v>
      </c>
      <c r="G63" s="51">
        <v>170</v>
      </c>
      <c r="H63" s="4">
        <f t="shared" si="19"/>
        <v>2.04</v>
      </c>
      <c r="I63" s="7">
        <f t="shared" si="20"/>
        <v>201.95999999999998</v>
      </c>
      <c r="J63" s="9">
        <f t="shared" si="21"/>
        <v>1.1879999999999999</v>
      </c>
    </row>
    <row r="64" spans="1:12" ht="15.75" customHeight="1">
      <c r="A64" s="181"/>
      <c r="B64" s="64">
        <f t="shared" si="16"/>
        <v>1</v>
      </c>
      <c r="C64" s="227"/>
      <c r="D64" s="41" t="s">
        <v>24</v>
      </c>
      <c r="E64" s="6">
        <v>2E-3</v>
      </c>
      <c r="F64" s="53">
        <f t="shared" si="17"/>
        <v>99</v>
      </c>
      <c r="G64" s="49">
        <v>200</v>
      </c>
      <c r="H64" s="4">
        <f t="shared" si="19"/>
        <v>0.4</v>
      </c>
      <c r="I64" s="7">
        <f t="shared" si="20"/>
        <v>39.6</v>
      </c>
      <c r="J64" s="9">
        <f t="shared" si="21"/>
        <v>0.19800000000000001</v>
      </c>
    </row>
    <row r="65" spans="1:15" ht="15.75" customHeight="1">
      <c r="A65" s="181"/>
      <c r="B65" s="64">
        <f t="shared" si="16"/>
        <v>1</v>
      </c>
      <c r="C65" s="228"/>
      <c r="D65" s="41" t="s">
        <v>79</v>
      </c>
      <c r="E65" s="6">
        <v>0.2</v>
      </c>
      <c r="F65" s="53">
        <f t="shared" si="17"/>
        <v>99</v>
      </c>
      <c r="G65" s="49"/>
      <c r="H65" s="4"/>
      <c r="I65" s="7"/>
      <c r="J65" s="9">
        <f t="shared" si="21"/>
        <v>19.8</v>
      </c>
    </row>
    <row r="66" spans="1:15" ht="15.75" customHeight="1">
      <c r="A66" s="181"/>
      <c r="B66" s="64">
        <f t="shared" si="16"/>
        <v>1</v>
      </c>
      <c r="C66" s="226" t="s">
        <v>82</v>
      </c>
      <c r="D66" s="41" t="s">
        <v>8</v>
      </c>
      <c r="E66" s="6">
        <v>0.2</v>
      </c>
      <c r="F66" s="53">
        <f t="shared" si="17"/>
        <v>99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554.4</v>
      </c>
      <c r="J66" s="9">
        <f t="shared" si="21"/>
        <v>19.8</v>
      </c>
    </row>
    <row r="67" spans="1:15" ht="15.75" customHeight="1">
      <c r="A67" s="181"/>
      <c r="B67" s="64">
        <f t="shared" si="16"/>
        <v>1</v>
      </c>
      <c r="C67" s="228"/>
      <c r="D67" s="41" t="s">
        <v>27</v>
      </c>
      <c r="E67" s="6">
        <v>5.0000000000000001E-3</v>
      </c>
      <c r="F67" s="53">
        <f t="shared" si="17"/>
        <v>99</v>
      </c>
      <c r="G67" s="49">
        <v>710</v>
      </c>
      <c r="H67" s="4">
        <f t="shared" si="22"/>
        <v>3.5500000000000003</v>
      </c>
      <c r="I67" s="7">
        <f t="shared" si="23"/>
        <v>351.45</v>
      </c>
      <c r="J67" s="9">
        <f t="shared" si="21"/>
        <v>0.495</v>
      </c>
    </row>
    <row r="68" spans="1:15" ht="15.75" customHeight="1">
      <c r="A68" s="181"/>
      <c r="B68" s="64">
        <f t="shared" si="16"/>
        <v>1</v>
      </c>
      <c r="C68" s="218" t="s">
        <v>97</v>
      </c>
      <c r="D68" s="41" t="s">
        <v>14</v>
      </c>
      <c r="E68" s="6">
        <v>4.5999999999999999E-2</v>
      </c>
      <c r="F68" s="53">
        <f t="shared" si="17"/>
        <v>99</v>
      </c>
      <c r="G68" s="51">
        <v>100</v>
      </c>
      <c r="H68" s="4">
        <f>G68*E68</f>
        <v>4.5999999999999996</v>
      </c>
      <c r="I68" s="7">
        <f t="shared" si="20"/>
        <v>455.40000000000003</v>
      </c>
      <c r="J68" s="9">
        <f t="shared" si="21"/>
        <v>4.5540000000000003</v>
      </c>
    </row>
    <row r="69" spans="1:15" ht="15.75" customHeight="1">
      <c r="A69" s="181"/>
      <c r="B69" s="64">
        <f t="shared" si="16"/>
        <v>1</v>
      </c>
      <c r="C69" s="219"/>
      <c r="D69" s="41" t="s">
        <v>12</v>
      </c>
      <c r="E69" s="6">
        <v>2.4E-2</v>
      </c>
      <c r="F69" s="53">
        <f t="shared" si="17"/>
        <v>99</v>
      </c>
      <c r="G69" s="49">
        <v>46</v>
      </c>
      <c r="H69" s="4">
        <f>G69*E69</f>
        <v>1.1040000000000001</v>
      </c>
      <c r="I69" s="7">
        <f t="shared" si="20"/>
        <v>109.29599999999999</v>
      </c>
      <c r="J69" s="9">
        <f t="shared" si="21"/>
        <v>2.3759999999999999</v>
      </c>
    </row>
    <row r="70" spans="1:15" ht="15.75" customHeight="1">
      <c r="A70" s="181"/>
      <c r="B70" s="64">
        <f t="shared" si="16"/>
        <v>1</v>
      </c>
      <c r="C70" s="219"/>
      <c r="D70" s="41" t="s">
        <v>13</v>
      </c>
      <c r="E70" s="45">
        <v>2.0000000000000001E-4</v>
      </c>
      <c r="F70" s="53">
        <f t="shared" si="17"/>
        <v>99</v>
      </c>
      <c r="G70" s="49">
        <v>440</v>
      </c>
      <c r="H70" s="4">
        <f t="shared" si="19"/>
        <v>8.8000000000000009E-2</v>
      </c>
      <c r="I70" s="7">
        <f t="shared" si="20"/>
        <v>8.7120000000000015</v>
      </c>
      <c r="J70" s="9">
        <f t="shared" si="21"/>
        <v>1.9800000000000002E-2</v>
      </c>
      <c r="L70"/>
      <c r="M70"/>
      <c r="N70"/>
      <c r="O70"/>
    </row>
    <row r="71" spans="1:15" ht="15.75" customHeight="1">
      <c r="A71" s="181"/>
      <c r="B71" s="64">
        <f t="shared" si="16"/>
        <v>1</v>
      </c>
      <c r="C71" s="220"/>
      <c r="D71" s="41" t="s">
        <v>79</v>
      </c>
      <c r="E71" s="6">
        <v>0.17199999999999999</v>
      </c>
      <c r="F71" s="53">
        <f t="shared" si="17"/>
        <v>99</v>
      </c>
      <c r="G71" s="49"/>
      <c r="H71" s="4"/>
      <c r="I71" s="7"/>
      <c r="J71" s="9">
        <f t="shared" si="21"/>
        <v>17.027999999999999</v>
      </c>
      <c r="L71"/>
      <c r="M71"/>
      <c r="N71"/>
      <c r="O71"/>
    </row>
    <row r="72" spans="1:15" ht="15.75" customHeight="1">
      <c r="A72" s="181"/>
      <c r="B72" s="64">
        <f t="shared" si="16"/>
        <v>1</v>
      </c>
      <c r="C72" s="3" t="s">
        <v>38</v>
      </c>
      <c r="D72" s="46" t="s">
        <v>38</v>
      </c>
      <c r="E72" s="6">
        <v>0.04</v>
      </c>
      <c r="F72" s="53">
        <f t="shared" si="17"/>
        <v>99</v>
      </c>
      <c r="G72" s="49">
        <v>32</v>
      </c>
      <c r="H72" s="4">
        <f>G72*E72</f>
        <v>1.28</v>
      </c>
      <c r="I72" s="7">
        <f t="shared" si="20"/>
        <v>126.72</v>
      </c>
      <c r="J72" s="9">
        <f t="shared" si="21"/>
        <v>3.96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74"/>
      <c r="F73" s="74"/>
      <c r="G73" s="74"/>
      <c r="H73" s="2">
        <f>SUM(H55:H72)</f>
        <v>61.000000000000007</v>
      </c>
      <c r="I73" s="2">
        <f>SUM(I55:I72)</f>
        <v>6039</v>
      </c>
      <c r="J73" s="2">
        <f>SUM(J55:J72)</f>
        <v>95.122200000000007</v>
      </c>
      <c r="L73"/>
      <c r="M73"/>
      <c r="N73"/>
      <c r="O73"/>
    </row>
    <row r="74" spans="1:15" ht="15.75" customHeight="1">
      <c r="A74" s="239" t="s">
        <v>55</v>
      </c>
      <c r="B74" s="60">
        <v>1</v>
      </c>
      <c r="C74" s="229" t="s">
        <v>98</v>
      </c>
      <c r="D74" s="42" t="s">
        <v>9</v>
      </c>
      <c r="E74" s="6">
        <v>9.4E-2</v>
      </c>
      <c r="F74" s="50">
        <f>B74*99</f>
        <v>99</v>
      </c>
      <c r="G74" s="51">
        <v>44</v>
      </c>
      <c r="H74" s="5">
        <f>E74*G74</f>
        <v>4.1360000000000001</v>
      </c>
      <c r="I74" s="7">
        <f>J74*G74</f>
        <v>409.46399999999994</v>
      </c>
      <c r="J74" s="6">
        <f>F74*E74</f>
        <v>9.3059999999999992</v>
      </c>
      <c r="L74"/>
      <c r="M74"/>
      <c r="N74"/>
      <c r="O74"/>
    </row>
    <row r="75" spans="1:15" ht="15.75" customHeight="1">
      <c r="A75" s="239"/>
      <c r="B75" s="63">
        <f>B74</f>
        <v>1</v>
      </c>
      <c r="C75" s="229"/>
      <c r="D75" s="42" t="s">
        <v>29</v>
      </c>
      <c r="E75" s="6">
        <v>2.9000000000000001E-2</v>
      </c>
      <c r="F75" s="54">
        <f>F74</f>
        <v>99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287.10000000000002</v>
      </c>
      <c r="J75" s="6">
        <f t="shared" ref="J75:J89" si="26">F75*E75</f>
        <v>2.871</v>
      </c>
      <c r="L75"/>
      <c r="M75"/>
      <c r="N75"/>
      <c r="O75"/>
    </row>
    <row r="76" spans="1:15" ht="15.75" customHeight="1">
      <c r="A76" s="239"/>
      <c r="B76" s="63">
        <f t="shared" ref="B76:B89" si="27">B75</f>
        <v>1</v>
      </c>
      <c r="C76" s="229"/>
      <c r="D76" s="42" t="s">
        <v>15</v>
      </c>
      <c r="E76" s="6">
        <v>0.01</v>
      </c>
      <c r="F76" s="54">
        <f t="shared" ref="F76:F89" si="28">F75</f>
        <v>99</v>
      </c>
      <c r="G76" s="51">
        <v>140</v>
      </c>
      <c r="H76" s="5">
        <f t="shared" si="24"/>
        <v>1.4000000000000001</v>
      </c>
      <c r="I76" s="7">
        <f t="shared" si="25"/>
        <v>138.6</v>
      </c>
      <c r="J76" s="6">
        <f t="shared" si="26"/>
        <v>0.99</v>
      </c>
      <c r="L76"/>
      <c r="M76"/>
      <c r="N76"/>
      <c r="O76"/>
    </row>
    <row r="77" spans="1:15" ht="15.75" customHeight="1">
      <c r="A77" s="239"/>
      <c r="B77" s="63">
        <f t="shared" si="27"/>
        <v>1</v>
      </c>
      <c r="C77" s="229"/>
      <c r="D77" s="42" t="s">
        <v>12</v>
      </c>
      <c r="E77" s="6">
        <v>1E-3</v>
      </c>
      <c r="F77" s="54">
        <f t="shared" si="28"/>
        <v>99</v>
      </c>
      <c r="G77" s="50">
        <v>46</v>
      </c>
      <c r="H77" s="5">
        <f t="shared" si="24"/>
        <v>4.5999999999999999E-2</v>
      </c>
      <c r="I77" s="7">
        <f t="shared" si="25"/>
        <v>4.5540000000000003</v>
      </c>
      <c r="J77" s="6">
        <f t="shared" si="26"/>
        <v>9.9000000000000005E-2</v>
      </c>
      <c r="L77" s="18"/>
    </row>
    <row r="78" spans="1:15" ht="15.75" customHeight="1">
      <c r="A78" s="239"/>
      <c r="B78" s="63">
        <f t="shared" si="27"/>
        <v>1</v>
      </c>
      <c r="C78" s="240" t="s">
        <v>58</v>
      </c>
      <c r="D78" s="42" t="s">
        <v>8</v>
      </c>
      <c r="E78" s="6">
        <v>0.1</v>
      </c>
      <c r="F78" s="54">
        <f t="shared" si="28"/>
        <v>99</v>
      </c>
      <c r="G78" s="49">
        <v>28</v>
      </c>
      <c r="H78" s="5">
        <f t="shared" si="24"/>
        <v>2.8000000000000003</v>
      </c>
      <c r="I78" s="7">
        <f t="shared" si="25"/>
        <v>277.2</v>
      </c>
      <c r="J78" s="6">
        <f t="shared" si="26"/>
        <v>9.9</v>
      </c>
      <c r="L78" s="18"/>
    </row>
    <row r="79" spans="1:15" ht="15.75" customHeight="1">
      <c r="A79" s="239"/>
      <c r="B79" s="63">
        <f t="shared" si="27"/>
        <v>1</v>
      </c>
      <c r="C79" s="241"/>
      <c r="D79" s="42" t="s">
        <v>56</v>
      </c>
      <c r="E79" s="6">
        <v>0.01</v>
      </c>
      <c r="F79" s="54">
        <f t="shared" si="28"/>
        <v>99</v>
      </c>
      <c r="G79" s="50">
        <v>50</v>
      </c>
      <c r="H79" s="5">
        <f t="shared" si="24"/>
        <v>0.5</v>
      </c>
      <c r="I79" s="7">
        <f t="shared" si="25"/>
        <v>49.5</v>
      </c>
      <c r="J79" s="6">
        <f t="shared" si="26"/>
        <v>0.99</v>
      </c>
      <c r="L79" s="18"/>
    </row>
    <row r="80" spans="1:15" ht="15.75" customHeight="1">
      <c r="A80" s="239"/>
      <c r="B80" s="63">
        <f t="shared" si="27"/>
        <v>1</v>
      </c>
      <c r="C80" s="241"/>
      <c r="D80" s="42" t="s">
        <v>9</v>
      </c>
      <c r="E80" s="6">
        <v>1.2999999999999999E-2</v>
      </c>
      <c r="F80" s="54">
        <f t="shared" si="28"/>
        <v>99</v>
      </c>
      <c r="G80" s="50">
        <v>44</v>
      </c>
      <c r="H80" s="5">
        <f t="shared" si="24"/>
        <v>0.57199999999999995</v>
      </c>
      <c r="I80" s="7">
        <f t="shared" si="25"/>
        <v>56.628</v>
      </c>
      <c r="J80" s="6">
        <f t="shared" si="26"/>
        <v>1.2869999999999999</v>
      </c>
      <c r="L80" s="18"/>
    </row>
    <row r="81" spans="1:15" ht="15.75" customHeight="1">
      <c r="A81" s="239"/>
      <c r="B81" s="63">
        <f t="shared" si="27"/>
        <v>1</v>
      </c>
      <c r="C81" s="241"/>
      <c r="D81" s="42" t="s">
        <v>11</v>
      </c>
      <c r="E81" s="6">
        <v>1.2E-2</v>
      </c>
      <c r="F81" s="54">
        <f t="shared" si="28"/>
        <v>99</v>
      </c>
      <c r="G81" s="50">
        <v>28</v>
      </c>
      <c r="H81" s="5">
        <f t="shared" si="24"/>
        <v>0.33600000000000002</v>
      </c>
      <c r="I81" s="7">
        <f t="shared" si="25"/>
        <v>33.263999999999996</v>
      </c>
      <c r="J81" s="6">
        <f t="shared" si="26"/>
        <v>1.1879999999999999</v>
      </c>
      <c r="L81" s="18"/>
    </row>
    <row r="82" spans="1:15" ht="15.75" customHeight="1">
      <c r="A82" s="239"/>
      <c r="B82" s="63">
        <f t="shared" si="27"/>
        <v>1</v>
      </c>
      <c r="C82" s="241"/>
      <c r="D82" s="42" t="s">
        <v>7</v>
      </c>
      <c r="E82" s="6">
        <v>3.0000000000000001E-3</v>
      </c>
      <c r="F82" s="54">
        <f t="shared" si="28"/>
        <v>99</v>
      </c>
      <c r="G82" s="50">
        <v>90</v>
      </c>
      <c r="H82" s="5">
        <f t="shared" si="24"/>
        <v>0.27</v>
      </c>
      <c r="I82" s="7">
        <f t="shared" si="25"/>
        <v>26.73</v>
      </c>
      <c r="J82" s="6">
        <f t="shared" si="26"/>
        <v>0.29699999999999999</v>
      </c>
      <c r="L82" s="18"/>
    </row>
    <row r="83" spans="1:15" ht="15.75" customHeight="1">
      <c r="A83" s="239"/>
      <c r="B83" s="63">
        <f t="shared" si="27"/>
        <v>1</v>
      </c>
      <c r="C83" s="242"/>
      <c r="D83" s="42" t="s">
        <v>79</v>
      </c>
      <c r="E83" s="6">
        <v>0.188</v>
      </c>
      <c r="F83" s="54">
        <f t="shared" si="28"/>
        <v>99</v>
      </c>
      <c r="G83" s="50"/>
      <c r="H83" s="5"/>
      <c r="I83" s="7"/>
      <c r="J83" s="6">
        <f t="shared" si="26"/>
        <v>18.611999999999998</v>
      </c>
      <c r="L83" s="18"/>
    </row>
    <row r="84" spans="1:15" ht="15.75" customHeight="1">
      <c r="A84" s="239"/>
      <c r="B84" s="63">
        <f t="shared" si="27"/>
        <v>1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8"/>
        <v>99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2225.5199999999995</v>
      </c>
      <c r="J84" s="6">
        <f t="shared" si="26"/>
        <v>11.239999999999998</v>
      </c>
      <c r="L84" s="18"/>
    </row>
    <row r="85" spans="1:15" ht="15.75" customHeight="1">
      <c r="A85" s="239"/>
      <c r="B85" s="63">
        <f t="shared" si="27"/>
        <v>1</v>
      </c>
      <c r="C85" s="223"/>
      <c r="D85" s="41" t="s">
        <v>11</v>
      </c>
      <c r="E85" s="6">
        <v>2.5000000000000001E-2</v>
      </c>
      <c r="F85" s="54">
        <f t="shared" si="28"/>
        <v>99</v>
      </c>
      <c r="G85" s="49">
        <v>28</v>
      </c>
      <c r="H85" s="5">
        <f>E85*G85</f>
        <v>0.70000000000000007</v>
      </c>
      <c r="I85" s="7">
        <f>J85*G85</f>
        <v>69.3</v>
      </c>
      <c r="J85" s="6">
        <f>F85*E85</f>
        <v>2.4750000000000001</v>
      </c>
      <c r="L85" s="18"/>
    </row>
    <row r="86" spans="1:15" ht="15.75" customHeight="1">
      <c r="A86" s="239"/>
      <c r="B86" s="63">
        <f t="shared" si="27"/>
        <v>1</v>
      </c>
      <c r="C86" s="234" t="s">
        <v>90</v>
      </c>
      <c r="D86" s="41" t="s">
        <v>87</v>
      </c>
      <c r="E86" s="5">
        <v>0.06</v>
      </c>
      <c r="F86" s="54">
        <f t="shared" si="28"/>
        <v>99</v>
      </c>
      <c r="G86" s="49">
        <v>82</v>
      </c>
      <c r="H86" s="5">
        <f>E86*G86</f>
        <v>4.92</v>
      </c>
      <c r="I86" s="5">
        <f>J86*G86</f>
        <v>487.08</v>
      </c>
      <c r="J86" s="5">
        <f>F86*E86</f>
        <v>5.9399999999999995</v>
      </c>
      <c r="L86" s="18"/>
    </row>
    <row r="87" spans="1:15" ht="15.75" customHeight="1">
      <c r="A87" s="239"/>
      <c r="B87" s="63">
        <f t="shared" si="27"/>
        <v>1</v>
      </c>
      <c r="C87" s="234"/>
      <c r="D87" s="42" t="s">
        <v>27</v>
      </c>
      <c r="E87" s="6">
        <v>6.0000000000000001E-3</v>
      </c>
      <c r="F87" s="54">
        <f t="shared" si="28"/>
        <v>99</v>
      </c>
      <c r="G87" s="50">
        <v>710</v>
      </c>
      <c r="H87" s="5">
        <f t="shared" ref="H87:H89" si="29">E87*G87</f>
        <v>4.26</v>
      </c>
      <c r="I87" s="7">
        <f t="shared" si="25"/>
        <v>421.73999999999995</v>
      </c>
      <c r="J87" s="6">
        <f t="shared" si="26"/>
        <v>0.59399999999999997</v>
      </c>
      <c r="L87" s="18"/>
    </row>
    <row r="88" spans="1:15" ht="15.75" customHeight="1">
      <c r="A88" s="239"/>
      <c r="B88" s="63">
        <f t="shared" si="27"/>
        <v>1</v>
      </c>
      <c r="C88" s="75" t="s">
        <v>65</v>
      </c>
      <c r="D88" s="43" t="s">
        <v>65</v>
      </c>
      <c r="E88" s="8">
        <v>0.2</v>
      </c>
      <c r="F88" s="54">
        <f t="shared" si="28"/>
        <v>99</v>
      </c>
      <c r="G88" s="49">
        <v>72</v>
      </c>
      <c r="H88" s="5">
        <f t="shared" si="29"/>
        <v>14.4</v>
      </c>
      <c r="I88" s="7">
        <f t="shared" si="25"/>
        <v>1425.6000000000001</v>
      </c>
      <c r="J88" s="9">
        <f t="shared" si="26"/>
        <v>19.8</v>
      </c>
      <c r="L88" s="18"/>
    </row>
    <row r="89" spans="1:15" ht="15.75" customHeight="1">
      <c r="A89" s="239"/>
      <c r="B89" s="63">
        <f t="shared" si="27"/>
        <v>1</v>
      </c>
      <c r="C89" s="76" t="s">
        <v>38</v>
      </c>
      <c r="D89" s="42" t="s">
        <v>38</v>
      </c>
      <c r="E89" s="6">
        <v>0.04</v>
      </c>
      <c r="F89" s="54">
        <f t="shared" si="28"/>
        <v>99</v>
      </c>
      <c r="G89" s="50">
        <v>32</v>
      </c>
      <c r="H89" s="5">
        <f t="shared" si="29"/>
        <v>1.28</v>
      </c>
      <c r="I89" s="7">
        <f t="shared" si="25"/>
        <v>126.72</v>
      </c>
      <c r="J89" s="6">
        <f t="shared" si="26"/>
        <v>3.96</v>
      </c>
      <c r="L89" s="18"/>
      <c r="M89"/>
      <c r="N89"/>
      <c r="O89"/>
    </row>
    <row r="90" spans="1:15" ht="15.75" customHeight="1">
      <c r="A90" s="210" t="s">
        <v>41</v>
      </c>
      <c r="B90" s="210"/>
      <c r="C90" s="210"/>
      <c r="D90" s="210"/>
      <c r="E90" s="74"/>
      <c r="F90" s="74"/>
      <c r="G90" s="74"/>
      <c r="H90" s="2">
        <f>SUM(H74:H89)</f>
        <v>61</v>
      </c>
      <c r="I90" s="2">
        <f>SUM(I74:I89)</f>
        <v>6039</v>
      </c>
      <c r="J90" s="2">
        <f>SUM(J74:J89)</f>
        <v>89.548999999999978</v>
      </c>
      <c r="L90"/>
      <c r="M90"/>
      <c r="N90"/>
      <c r="O90"/>
    </row>
    <row r="91" spans="1:15" customFormat="1" ht="15.75" customHeight="1"/>
    <row r="92" spans="1:15" customFormat="1" ht="15.75" customHeight="1"/>
    <row r="93" spans="1:15" customFormat="1" ht="15.75" customHeight="1"/>
    <row r="94" spans="1:15" customFormat="1" ht="15.75" customHeight="1"/>
    <row r="95" spans="1:15" customFormat="1" ht="15.75" customHeight="1"/>
    <row r="96" spans="1:15" customFormat="1" ht="15.75" customHeight="1"/>
    <row r="97" spans="1:10" customFormat="1" ht="15.75" customHeight="1"/>
    <row r="98" spans="1:10" customFormat="1" ht="15.75" customHeight="1"/>
    <row r="99" spans="1:10" customFormat="1" ht="15.75" customHeight="1"/>
    <row r="100" spans="1:10" customFormat="1" ht="15.75" customHeight="1"/>
    <row r="101" spans="1:10" customFormat="1" ht="15.75" customHeight="1"/>
    <row r="102" spans="1:10" customFormat="1" ht="15.75" customHeight="1"/>
    <row r="103" spans="1:10" customFormat="1" ht="15.75" customHeight="1"/>
    <row r="104" spans="1:10" customFormat="1" ht="15.75" customHeight="1"/>
    <row r="105" spans="1:10" customFormat="1" ht="15.75" customHeight="1"/>
    <row r="106" spans="1:10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>
      <c r="A107" s="196" t="s">
        <v>62</v>
      </c>
      <c r="B107" s="61">
        <v>1</v>
      </c>
      <c r="C107" s="217" t="s">
        <v>30</v>
      </c>
      <c r="D107" s="41" t="s">
        <v>75</v>
      </c>
      <c r="E107" s="6">
        <v>8.5000000000000006E-2</v>
      </c>
      <c r="F107" s="49">
        <f>B107*99</f>
        <v>99</v>
      </c>
      <c r="G107" s="49">
        <v>120</v>
      </c>
      <c r="H107" s="4">
        <f>G107*E107</f>
        <v>10.200000000000001</v>
      </c>
      <c r="I107" s="7">
        <f>J107*G107</f>
        <v>1009.8000000000001</v>
      </c>
      <c r="J107" s="9">
        <f>F107*E107</f>
        <v>8.4150000000000009</v>
      </c>
    </row>
    <row r="108" spans="1:10" ht="15.75" customHeight="1">
      <c r="A108" s="196"/>
      <c r="B108" s="64">
        <f>B107</f>
        <v>1</v>
      </c>
      <c r="C108" s="217"/>
      <c r="D108" s="41" t="s">
        <v>11</v>
      </c>
      <c r="E108" s="6">
        <v>2.9000000000000001E-2</v>
      </c>
      <c r="F108" s="53">
        <f>F107</f>
        <v>99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80.388000000000005</v>
      </c>
      <c r="J108" s="9">
        <f t="shared" ref="J108:J127" si="32">F108*E108</f>
        <v>2.871</v>
      </c>
    </row>
    <row r="109" spans="1:10" ht="15.75" customHeight="1">
      <c r="A109" s="196"/>
      <c r="B109" s="64">
        <f t="shared" ref="B109:B127" si="33">B108</f>
        <v>1</v>
      </c>
      <c r="C109" s="217"/>
      <c r="D109" s="42" t="s">
        <v>7</v>
      </c>
      <c r="E109" s="6">
        <v>6.0000000000000001E-3</v>
      </c>
      <c r="F109" s="53">
        <f t="shared" ref="F109:F127" si="34">F108</f>
        <v>99</v>
      </c>
      <c r="G109" s="49">
        <v>90</v>
      </c>
      <c r="H109" s="4">
        <f t="shared" si="30"/>
        <v>0.54</v>
      </c>
      <c r="I109" s="7">
        <f t="shared" si="31"/>
        <v>53.46</v>
      </c>
      <c r="J109" s="9">
        <f t="shared" si="32"/>
        <v>0.59399999999999997</v>
      </c>
    </row>
    <row r="110" spans="1:10" ht="15.75" customHeight="1">
      <c r="A110" s="196"/>
      <c r="B110" s="64">
        <f t="shared" si="33"/>
        <v>1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4"/>
        <v>99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819.12599999999929</v>
      </c>
      <c r="J110" s="9">
        <f t="shared" si="32"/>
        <v>2.482199999999998</v>
      </c>
    </row>
    <row r="111" spans="1:10" ht="15.75" customHeight="1">
      <c r="A111" s="196"/>
      <c r="B111" s="64">
        <f t="shared" si="33"/>
        <v>1</v>
      </c>
      <c r="C111" s="219"/>
      <c r="D111" s="41" t="s">
        <v>8</v>
      </c>
      <c r="E111" s="6">
        <v>0.107</v>
      </c>
      <c r="F111" s="53">
        <f t="shared" si="34"/>
        <v>99</v>
      </c>
      <c r="G111" s="49">
        <v>28</v>
      </c>
      <c r="H111" s="4">
        <f t="shared" si="30"/>
        <v>2.996</v>
      </c>
      <c r="I111" s="7">
        <f t="shared" si="31"/>
        <v>296.60399999999998</v>
      </c>
      <c r="J111" s="9">
        <f t="shared" si="32"/>
        <v>10.593</v>
      </c>
    </row>
    <row r="112" spans="1:10" ht="15.75" customHeight="1">
      <c r="A112" s="196"/>
      <c r="B112" s="64">
        <f t="shared" si="33"/>
        <v>1</v>
      </c>
      <c r="C112" s="219"/>
      <c r="D112" s="41" t="s">
        <v>87</v>
      </c>
      <c r="E112" s="6">
        <v>6.0000000000000001E-3</v>
      </c>
      <c r="F112" s="53">
        <f t="shared" si="34"/>
        <v>99</v>
      </c>
      <c r="G112" s="49">
        <v>82</v>
      </c>
      <c r="H112" s="4">
        <f t="shared" si="30"/>
        <v>0.49199999999999999</v>
      </c>
      <c r="I112" s="7">
        <f t="shared" si="31"/>
        <v>48.707999999999998</v>
      </c>
      <c r="J112" s="9">
        <f t="shared" si="32"/>
        <v>0.59399999999999997</v>
      </c>
    </row>
    <row r="113" spans="1:10" ht="15.75" customHeight="1">
      <c r="A113" s="196"/>
      <c r="B113" s="64">
        <f t="shared" si="33"/>
        <v>1</v>
      </c>
      <c r="C113" s="219"/>
      <c r="D113" s="41" t="s">
        <v>9</v>
      </c>
      <c r="E113" s="6">
        <v>1.3000000000000001E-2</v>
      </c>
      <c r="F113" s="53">
        <f t="shared" si="34"/>
        <v>99</v>
      </c>
      <c r="G113" s="49">
        <v>44</v>
      </c>
      <c r="H113" s="4">
        <f t="shared" si="30"/>
        <v>0.57200000000000006</v>
      </c>
      <c r="I113" s="7">
        <f t="shared" si="31"/>
        <v>56.628000000000007</v>
      </c>
      <c r="J113" s="9">
        <f t="shared" si="32"/>
        <v>1.2870000000000001</v>
      </c>
    </row>
    <row r="114" spans="1:10" ht="15.75" customHeight="1">
      <c r="A114" s="196"/>
      <c r="B114" s="64">
        <f t="shared" si="33"/>
        <v>1</v>
      </c>
      <c r="C114" s="219"/>
      <c r="D114" s="42" t="s">
        <v>11</v>
      </c>
      <c r="E114" s="6">
        <v>1.2E-2</v>
      </c>
      <c r="F114" s="53">
        <f t="shared" si="34"/>
        <v>99</v>
      </c>
      <c r="G114" s="49">
        <v>28</v>
      </c>
      <c r="H114" s="4">
        <f t="shared" si="30"/>
        <v>0.33600000000000002</v>
      </c>
      <c r="I114" s="7">
        <f t="shared" si="31"/>
        <v>33.263999999999996</v>
      </c>
      <c r="J114" s="9">
        <f t="shared" si="32"/>
        <v>1.1879999999999999</v>
      </c>
    </row>
    <row r="115" spans="1:10" ht="15.75" customHeight="1">
      <c r="A115" s="196"/>
      <c r="B115" s="64">
        <f t="shared" si="33"/>
        <v>1</v>
      </c>
      <c r="C115" s="219"/>
      <c r="D115" s="42" t="s">
        <v>7</v>
      </c>
      <c r="E115" s="6">
        <v>3.0000000000000001E-3</v>
      </c>
      <c r="F115" s="53">
        <f t="shared" si="34"/>
        <v>99</v>
      </c>
      <c r="G115" s="49">
        <v>90</v>
      </c>
      <c r="H115" s="4">
        <f t="shared" si="30"/>
        <v>0.27</v>
      </c>
      <c r="I115" s="7">
        <f t="shared" si="31"/>
        <v>26.73</v>
      </c>
      <c r="J115" s="9">
        <f t="shared" si="32"/>
        <v>0.29699999999999999</v>
      </c>
    </row>
    <row r="116" spans="1:10" ht="15.75" customHeight="1">
      <c r="A116" s="196"/>
      <c r="B116" s="64">
        <f t="shared" si="33"/>
        <v>1</v>
      </c>
      <c r="C116" s="219"/>
      <c r="D116" s="42" t="s">
        <v>32</v>
      </c>
      <c r="E116" s="6">
        <v>6.0000000000000001E-3</v>
      </c>
      <c r="F116" s="53">
        <f t="shared" si="34"/>
        <v>99</v>
      </c>
      <c r="G116" s="49">
        <v>170</v>
      </c>
      <c r="H116" s="4">
        <f t="shared" si="30"/>
        <v>1.02</v>
      </c>
      <c r="I116" s="7">
        <f t="shared" si="31"/>
        <v>100.97999999999999</v>
      </c>
      <c r="J116" s="9">
        <f t="shared" si="32"/>
        <v>0.59399999999999997</v>
      </c>
    </row>
    <row r="117" spans="1:10" ht="15.75" customHeight="1">
      <c r="A117" s="196"/>
      <c r="B117" s="64">
        <f t="shared" si="33"/>
        <v>1</v>
      </c>
      <c r="C117" s="220"/>
      <c r="D117" s="42" t="s">
        <v>79</v>
      </c>
      <c r="E117" s="6">
        <v>0.188</v>
      </c>
      <c r="F117" s="53">
        <f t="shared" si="34"/>
        <v>99</v>
      </c>
      <c r="G117" s="49"/>
      <c r="H117" s="4"/>
      <c r="I117" s="7"/>
      <c r="J117" s="9">
        <f t="shared" si="32"/>
        <v>18.611999999999998</v>
      </c>
    </row>
    <row r="118" spans="1:10" ht="15.75" customHeight="1">
      <c r="A118" s="196"/>
      <c r="B118" s="64">
        <f t="shared" si="33"/>
        <v>1</v>
      </c>
      <c r="C118" s="221" t="s">
        <v>86</v>
      </c>
      <c r="D118" s="41" t="s">
        <v>81</v>
      </c>
      <c r="E118" s="6">
        <v>0.06</v>
      </c>
      <c r="F118" s="53">
        <f t="shared" si="34"/>
        <v>99</v>
      </c>
      <c r="G118" s="49">
        <v>330</v>
      </c>
      <c r="H118" s="4">
        <f t="shared" si="30"/>
        <v>19.8</v>
      </c>
      <c r="I118" s="7">
        <f t="shared" si="31"/>
        <v>1960.1999999999998</v>
      </c>
      <c r="J118" s="9">
        <f t="shared" si="32"/>
        <v>5.9399999999999995</v>
      </c>
    </row>
    <row r="119" spans="1:10" ht="15.75" customHeight="1">
      <c r="A119" s="196"/>
      <c r="B119" s="64">
        <f t="shared" si="33"/>
        <v>1</v>
      </c>
      <c r="C119" s="222"/>
      <c r="D119" s="41" t="s">
        <v>9</v>
      </c>
      <c r="E119" s="6">
        <v>3.0000000000000001E-3</v>
      </c>
      <c r="F119" s="53">
        <f t="shared" si="34"/>
        <v>99</v>
      </c>
      <c r="G119" s="49">
        <v>44</v>
      </c>
      <c r="H119" s="4">
        <f t="shared" si="30"/>
        <v>0.13200000000000001</v>
      </c>
      <c r="I119" s="7">
        <f t="shared" si="31"/>
        <v>13.068</v>
      </c>
      <c r="J119" s="9">
        <f t="shared" si="32"/>
        <v>0.29699999999999999</v>
      </c>
    </row>
    <row r="120" spans="1:10" ht="15.75" customHeight="1">
      <c r="A120" s="196"/>
      <c r="B120" s="64">
        <f t="shared" si="33"/>
        <v>1</v>
      </c>
      <c r="C120" s="223"/>
      <c r="D120" s="41" t="s">
        <v>11</v>
      </c>
      <c r="E120" s="6">
        <v>3.0000000000000001E-3</v>
      </c>
      <c r="F120" s="53">
        <f t="shared" si="34"/>
        <v>99</v>
      </c>
      <c r="G120" s="49">
        <v>28</v>
      </c>
      <c r="H120" s="4">
        <f t="shared" si="30"/>
        <v>8.4000000000000005E-2</v>
      </c>
      <c r="I120" s="7">
        <f t="shared" si="31"/>
        <v>8.3159999999999989</v>
      </c>
      <c r="J120" s="9">
        <f t="shared" si="32"/>
        <v>0.29699999999999999</v>
      </c>
    </row>
    <row r="121" spans="1:10" ht="15.75" customHeight="1">
      <c r="A121" s="196"/>
      <c r="B121" s="64">
        <f t="shared" si="33"/>
        <v>1</v>
      </c>
      <c r="C121" s="238" t="s">
        <v>42</v>
      </c>
      <c r="D121" s="41" t="s">
        <v>43</v>
      </c>
      <c r="E121" s="6">
        <v>5.0999999999999997E-2</v>
      </c>
      <c r="F121" s="53">
        <f t="shared" si="34"/>
        <v>99</v>
      </c>
      <c r="G121" s="49">
        <v>50</v>
      </c>
      <c r="H121" s="4">
        <f>G121*E121</f>
        <v>2.5499999999999998</v>
      </c>
      <c r="I121" s="7">
        <f t="shared" si="31"/>
        <v>252.45</v>
      </c>
      <c r="J121" s="9">
        <f t="shared" si="32"/>
        <v>5.0489999999999995</v>
      </c>
    </row>
    <row r="122" spans="1:10" ht="15.75" customHeight="1">
      <c r="A122" s="196"/>
      <c r="B122" s="64">
        <f t="shared" si="33"/>
        <v>1</v>
      </c>
      <c r="C122" s="238"/>
      <c r="D122" s="41" t="s">
        <v>27</v>
      </c>
      <c r="E122" s="6">
        <v>5.0000000000000001E-3</v>
      </c>
      <c r="F122" s="53">
        <f t="shared" si="34"/>
        <v>99</v>
      </c>
      <c r="G122" s="49">
        <v>710</v>
      </c>
      <c r="H122" s="4">
        <f>G122*E122</f>
        <v>3.5500000000000003</v>
      </c>
      <c r="I122" s="7">
        <f t="shared" si="31"/>
        <v>351.45</v>
      </c>
      <c r="J122" s="9">
        <f t="shared" si="32"/>
        <v>0.495</v>
      </c>
    </row>
    <row r="123" spans="1:10" ht="15.75" customHeight="1">
      <c r="A123" s="196"/>
      <c r="B123" s="64">
        <f t="shared" si="33"/>
        <v>1</v>
      </c>
      <c r="C123" s="235" t="s">
        <v>92</v>
      </c>
      <c r="D123" s="41" t="s">
        <v>25</v>
      </c>
      <c r="E123" s="6">
        <v>4.5999999999999999E-2</v>
      </c>
      <c r="F123" s="53">
        <f t="shared" si="34"/>
        <v>99</v>
      </c>
      <c r="G123" s="49">
        <v>150</v>
      </c>
      <c r="H123" s="4">
        <f t="shared" si="30"/>
        <v>6.8999999999999995</v>
      </c>
      <c r="I123" s="7">
        <f t="shared" si="31"/>
        <v>683.1</v>
      </c>
      <c r="J123" s="9">
        <f t="shared" si="32"/>
        <v>4.5540000000000003</v>
      </c>
    </row>
    <row r="124" spans="1:10" ht="15.75" customHeight="1">
      <c r="A124" s="196"/>
      <c r="B124" s="64">
        <f t="shared" si="33"/>
        <v>1</v>
      </c>
      <c r="C124" s="236"/>
      <c r="D124" s="41" t="s">
        <v>12</v>
      </c>
      <c r="E124" s="6">
        <v>2.4E-2</v>
      </c>
      <c r="F124" s="53">
        <f t="shared" si="34"/>
        <v>99</v>
      </c>
      <c r="G124" s="49">
        <v>46</v>
      </c>
      <c r="H124" s="4">
        <f t="shared" si="30"/>
        <v>1.1040000000000001</v>
      </c>
      <c r="I124" s="7">
        <f t="shared" si="31"/>
        <v>109.29599999999999</v>
      </c>
      <c r="J124" s="9">
        <f t="shared" si="32"/>
        <v>2.3759999999999999</v>
      </c>
    </row>
    <row r="125" spans="1:10" ht="15.75" customHeight="1">
      <c r="A125" s="196"/>
      <c r="B125" s="64">
        <f t="shared" si="33"/>
        <v>1</v>
      </c>
      <c r="C125" s="236"/>
      <c r="D125" s="41" t="s">
        <v>13</v>
      </c>
      <c r="E125" s="45">
        <v>2.0000000000000001E-4</v>
      </c>
      <c r="F125" s="53">
        <f t="shared" si="34"/>
        <v>99</v>
      </c>
      <c r="G125" s="49">
        <v>440</v>
      </c>
      <c r="H125" s="4">
        <f t="shared" si="30"/>
        <v>8.8000000000000009E-2</v>
      </c>
      <c r="I125" s="7">
        <f t="shared" si="31"/>
        <v>8.7120000000000015</v>
      </c>
      <c r="J125" s="9">
        <f t="shared" si="32"/>
        <v>1.9800000000000002E-2</v>
      </c>
    </row>
    <row r="126" spans="1:10" ht="15.75" customHeight="1">
      <c r="A126" s="196"/>
      <c r="B126" s="64">
        <f t="shared" si="33"/>
        <v>1</v>
      </c>
      <c r="C126" s="237"/>
      <c r="D126" s="41" t="s">
        <v>79</v>
      </c>
      <c r="E126" s="6">
        <v>0.17199999999999999</v>
      </c>
      <c r="F126" s="53">
        <f t="shared" si="34"/>
        <v>99</v>
      </c>
      <c r="G126" s="49"/>
      <c r="H126" s="4"/>
      <c r="I126" s="7"/>
      <c r="J126" s="9">
        <f t="shared" si="32"/>
        <v>17.027999999999999</v>
      </c>
    </row>
    <row r="127" spans="1:10" ht="15.75" customHeight="1">
      <c r="A127" s="196"/>
      <c r="B127" s="64">
        <f t="shared" si="33"/>
        <v>1</v>
      </c>
      <c r="C127" s="3" t="s">
        <v>38</v>
      </c>
      <c r="D127" s="46" t="s">
        <v>38</v>
      </c>
      <c r="E127" s="6">
        <v>0.04</v>
      </c>
      <c r="F127" s="53">
        <f t="shared" si="34"/>
        <v>99</v>
      </c>
      <c r="G127" s="49">
        <v>32</v>
      </c>
      <c r="H127" s="4">
        <f t="shared" si="30"/>
        <v>1.28</v>
      </c>
      <c r="I127" s="7">
        <f t="shared" si="31"/>
        <v>126.72</v>
      </c>
      <c r="J127" s="9">
        <f t="shared" si="32"/>
        <v>3.96</v>
      </c>
    </row>
    <row r="128" spans="1:10" ht="15.75" customHeight="1">
      <c r="A128" s="210" t="s">
        <v>41</v>
      </c>
      <c r="B128" s="210"/>
      <c r="C128" s="210"/>
      <c r="D128" s="210"/>
      <c r="E128" s="74"/>
      <c r="F128" s="74"/>
      <c r="G128" s="74"/>
      <c r="H128" s="2">
        <f>SUM(H107:H127)</f>
        <v>60.999999999999986</v>
      </c>
      <c r="I128" s="2">
        <f t="shared" ref="I128:J128" si="35">SUM(I107:I127)</f>
        <v>6039</v>
      </c>
      <c r="J128" s="2">
        <f t="shared" si="35"/>
        <v>87.542999999999992</v>
      </c>
    </row>
    <row r="129" spans="1:10" ht="15.75" customHeight="1">
      <c r="A129" s="196" t="s">
        <v>63</v>
      </c>
      <c r="B129" s="61">
        <v>1</v>
      </c>
      <c r="C129" s="217" t="s">
        <v>78</v>
      </c>
      <c r="D129" s="41" t="s">
        <v>6</v>
      </c>
      <c r="E129" s="6">
        <v>4.5999999999999999E-2</v>
      </c>
      <c r="F129" s="49">
        <f>B129*64</f>
        <v>64</v>
      </c>
      <c r="G129" s="49">
        <v>20</v>
      </c>
      <c r="H129" s="4">
        <f>G129*E129</f>
        <v>0.91999999999999993</v>
      </c>
      <c r="I129" s="7">
        <f>J129*G129</f>
        <v>58.879999999999995</v>
      </c>
      <c r="J129" s="9">
        <f>F129*E129</f>
        <v>2.944</v>
      </c>
    </row>
    <row r="130" spans="1:10" ht="15.75" customHeight="1">
      <c r="A130" s="196"/>
      <c r="B130" s="64">
        <f>B129</f>
        <v>1</v>
      </c>
      <c r="C130" s="217"/>
      <c r="D130" s="41" t="s">
        <v>102</v>
      </c>
      <c r="E130" s="6">
        <v>0.02</v>
      </c>
      <c r="F130" s="53">
        <f>F129</f>
        <v>64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103.68</v>
      </c>
      <c r="J130" s="9">
        <f t="shared" ref="J130:J151" si="38">F130*E130</f>
        <v>1.28</v>
      </c>
    </row>
    <row r="131" spans="1:10" ht="15.75" customHeight="1">
      <c r="A131" s="196"/>
      <c r="B131" s="64">
        <f t="shared" ref="B131:B151" si="39">B130</f>
        <v>1</v>
      </c>
      <c r="C131" s="217"/>
      <c r="D131" s="42" t="s">
        <v>7</v>
      </c>
      <c r="E131" s="6">
        <v>3.0000000000000001E-3</v>
      </c>
      <c r="F131" s="53">
        <f t="shared" ref="F131:F151" si="40">F130</f>
        <v>64</v>
      </c>
      <c r="G131" s="51">
        <v>90</v>
      </c>
      <c r="H131" s="4">
        <f t="shared" si="36"/>
        <v>0.27</v>
      </c>
      <c r="I131" s="7">
        <f t="shared" si="37"/>
        <v>17.28</v>
      </c>
      <c r="J131" s="9">
        <f t="shared" si="38"/>
        <v>0.192</v>
      </c>
    </row>
    <row r="132" spans="1:10" ht="15.75" customHeight="1">
      <c r="A132" s="196"/>
      <c r="B132" s="64">
        <f t="shared" si="39"/>
        <v>1</v>
      </c>
      <c r="C132" s="217"/>
      <c r="D132" s="41" t="s">
        <v>9</v>
      </c>
      <c r="E132" s="6">
        <v>1.3000000000000001E-2</v>
      </c>
      <c r="F132" s="53">
        <f t="shared" si="40"/>
        <v>64</v>
      </c>
      <c r="G132" s="51">
        <v>44</v>
      </c>
      <c r="H132" s="4">
        <f t="shared" si="36"/>
        <v>0.57200000000000006</v>
      </c>
      <c r="I132" s="7">
        <f t="shared" si="37"/>
        <v>36.608000000000004</v>
      </c>
      <c r="J132" s="9">
        <f t="shared" si="38"/>
        <v>0.83200000000000007</v>
      </c>
    </row>
    <row r="133" spans="1:10" ht="15.75" customHeight="1">
      <c r="A133" s="196"/>
      <c r="B133" s="64">
        <f t="shared" si="39"/>
        <v>1</v>
      </c>
      <c r="C133" s="218" t="s">
        <v>72</v>
      </c>
      <c r="D133" s="41" t="s">
        <v>8</v>
      </c>
      <c r="E133" s="6">
        <v>0.107</v>
      </c>
      <c r="F133" s="53">
        <f t="shared" si="40"/>
        <v>64</v>
      </c>
      <c r="G133" s="49">
        <v>28</v>
      </c>
      <c r="H133" s="4">
        <f t="shared" si="36"/>
        <v>2.996</v>
      </c>
      <c r="I133" s="47">
        <f t="shared" si="37"/>
        <v>191.744</v>
      </c>
      <c r="J133" s="29">
        <f t="shared" si="38"/>
        <v>6.8479999999999999</v>
      </c>
    </row>
    <row r="134" spans="1:10" ht="15.75" customHeight="1">
      <c r="A134" s="196"/>
      <c r="B134" s="64">
        <f t="shared" si="39"/>
        <v>1</v>
      </c>
      <c r="C134" s="219"/>
      <c r="D134" s="41" t="s">
        <v>73</v>
      </c>
      <c r="E134" s="6">
        <v>5.0000000000000001E-3</v>
      </c>
      <c r="F134" s="53">
        <f t="shared" si="40"/>
        <v>64</v>
      </c>
      <c r="G134" s="49">
        <v>40</v>
      </c>
      <c r="H134" s="4">
        <f t="shared" si="36"/>
        <v>0.2</v>
      </c>
      <c r="I134" s="47">
        <f t="shared" si="37"/>
        <v>12.8</v>
      </c>
      <c r="J134" s="29">
        <f t="shared" si="38"/>
        <v>0.32</v>
      </c>
    </row>
    <row r="135" spans="1:10" ht="15.75" customHeight="1">
      <c r="A135" s="196"/>
      <c r="B135" s="64">
        <f t="shared" si="39"/>
        <v>1</v>
      </c>
      <c r="C135" s="219"/>
      <c r="D135" s="41" t="s">
        <v>9</v>
      </c>
      <c r="E135" s="6">
        <v>1.3000000000000001E-2</v>
      </c>
      <c r="F135" s="53">
        <f t="shared" si="40"/>
        <v>64</v>
      </c>
      <c r="G135" s="49">
        <v>44</v>
      </c>
      <c r="H135" s="4">
        <f t="shared" si="36"/>
        <v>0.57200000000000006</v>
      </c>
      <c r="I135" s="47">
        <f t="shared" si="37"/>
        <v>36.608000000000004</v>
      </c>
      <c r="J135" s="29">
        <f t="shared" si="38"/>
        <v>0.83200000000000007</v>
      </c>
    </row>
    <row r="136" spans="1:10" ht="15.75" customHeight="1">
      <c r="A136" s="196"/>
      <c r="B136" s="64">
        <f t="shared" si="39"/>
        <v>1</v>
      </c>
      <c r="C136" s="219"/>
      <c r="D136" s="42" t="s">
        <v>11</v>
      </c>
      <c r="E136" s="6">
        <v>6.0000000000000001E-3</v>
      </c>
      <c r="F136" s="53">
        <f t="shared" si="40"/>
        <v>64</v>
      </c>
      <c r="G136" s="49">
        <v>28</v>
      </c>
      <c r="H136" s="4">
        <f t="shared" si="36"/>
        <v>0.16800000000000001</v>
      </c>
      <c r="I136" s="47">
        <f t="shared" si="37"/>
        <v>10.752000000000001</v>
      </c>
      <c r="J136" s="29">
        <f t="shared" si="38"/>
        <v>0.38400000000000001</v>
      </c>
    </row>
    <row r="137" spans="1:10" ht="15.75" customHeight="1">
      <c r="A137" s="196"/>
      <c r="B137" s="64">
        <f t="shared" si="39"/>
        <v>1</v>
      </c>
      <c r="C137" s="219"/>
      <c r="D137" s="42" t="s">
        <v>7</v>
      </c>
      <c r="E137" s="6">
        <v>5.0000000000000001E-3</v>
      </c>
      <c r="F137" s="53">
        <f t="shared" si="40"/>
        <v>64</v>
      </c>
      <c r="G137" s="49">
        <v>90</v>
      </c>
      <c r="H137" s="4">
        <f t="shared" si="36"/>
        <v>0.45</v>
      </c>
      <c r="I137" s="47">
        <f t="shared" si="37"/>
        <v>28.8</v>
      </c>
      <c r="J137" s="29">
        <f t="shared" si="38"/>
        <v>0.32</v>
      </c>
    </row>
    <row r="138" spans="1:10" ht="15.75" customHeight="1">
      <c r="A138" s="196"/>
      <c r="B138" s="64">
        <f t="shared" si="39"/>
        <v>1</v>
      </c>
      <c r="C138" s="220"/>
      <c r="D138" s="42" t="s">
        <v>79</v>
      </c>
      <c r="E138" s="6">
        <v>0.188</v>
      </c>
      <c r="F138" s="53">
        <f t="shared" si="40"/>
        <v>64</v>
      </c>
      <c r="G138" s="49"/>
      <c r="H138" s="4"/>
      <c r="I138" s="47"/>
      <c r="J138" s="29">
        <f t="shared" si="38"/>
        <v>12.032</v>
      </c>
    </row>
    <row r="139" spans="1:10" ht="15.75" customHeight="1">
      <c r="A139" s="196"/>
      <c r="B139" s="64">
        <f t="shared" si="39"/>
        <v>1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40"/>
        <v>64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2064.1279999999992</v>
      </c>
      <c r="J139" s="29">
        <f t="shared" si="38"/>
        <v>6.254933333333331</v>
      </c>
    </row>
    <row r="140" spans="1:10" ht="15.75" customHeight="1">
      <c r="A140" s="196"/>
      <c r="B140" s="64">
        <f t="shared" si="39"/>
        <v>1</v>
      </c>
      <c r="C140" s="236"/>
      <c r="D140" s="42" t="s">
        <v>7</v>
      </c>
      <c r="E140" s="6">
        <v>5.0000000000000001E-3</v>
      </c>
      <c r="F140" s="53">
        <f t="shared" si="40"/>
        <v>64</v>
      </c>
      <c r="G140" s="49">
        <v>90</v>
      </c>
      <c r="H140" s="4">
        <f t="shared" si="36"/>
        <v>0.45</v>
      </c>
      <c r="I140" s="47">
        <f t="shared" si="37"/>
        <v>28.8</v>
      </c>
      <c r="J140" s="29">
        <f t="shared" si="38"/>
        <v>0.32</v>
      </c>
    </row>
    <row r="141" spans="1:10" ht="15.75" customHeight="1">
      <c r="A141" s="196"/>
      <c r="B141" s="64">
        <f t="shared" si="39"/>
        <v>1</v>
      </c>
      <c r="C141" s="236"/>
      <c r="D141" s="42" t="s">
        <v>32</v>
      </c>
      <c r="E141" s="6">
        <v>1.2E-2</v>
      </c>
      <c r="F141" s="53">
        <f t="shared" si="40"/>
        <v>64</v>
      </c>
      <c r="G141" s="51">
        <v>170</v>
      </c>
      <c r="H141" s="4">
        <f>G141*E141</f>
        <v>2.04</v>
      </c>
      <c r="I141" s="47">
        <f t="shared" si="37"/>
        <v>130.56</v>
      </c>
      <c r="J141" s="29">
        <f t="shared" si="38"/>
        <v>0.76800000000000002</v>
      </c>
    </row>
    <row r="142" spans="1:10" ht="15.75" customHeight="1">
      <c r="A142" s="196"/>
      <c r="B142" s="64">
        <f t="shared" si="39"/>
        <v>1</v>
      </c>
      <c r="C142" s="236"/>
      <c r="D142" s="42" t="s">
        <v>11</v>
      </c>
      <c r="E142" s="6">
        <v>1.7999999999999999E-2</v>
      </c>
      <c r="F142" s="53">
        <f t="shared" si="40"/>
        <v>64</v>
      </c>
      <c r="G142" s="49">
        <v>28</v>
      </c>
      <c r="H142" s="4">
        <f t="shared" si="36"/>
        <v>0.504</v>
      </c>
      <c r="I142" s="47">
        <f t="shared" si="37"/>
        <v>32.256</v>
      </c>
      <c r="J142" s="29">
        <f t="shared" si="38"/>
        <v>1.1519999999999999</v>
      </c>
    </row>
    <row r="143" spans="1:10" ht="15.75" customHeight="1">
      <c r="A143" s="196"/>
      <c r="B143" s="64">
        <f t="shared" si="39"/>
        <v>1</v>
      </c>
      <c r="C143" s="237"/>
      <c r="D143" s="41" t="s">
        <v>16</v>
      </c>
      <c r="E143" s="6">
        <v>4.0000000000000001E-3</v>
      </c>
      <c r="F143" s="53">
        <f t="shared" si="40"/>
        <v>64</v>
      </c>
      <c r="G143" s="49">
        <v>50</v>
      </c>
      <c r="H143" s="4">
        <f t="shared" si="36"/>
        <v>0.2</v>
      </c>
      <c r="I143" s="47">
        <f t="shared" si="37"/>
        <v>12.8</v>
      </c>
      <c r="J143" s="29">
        <f t="shared" si="38"/>
        <v>0.25600000000000001</v>
      </c>
    </row>
    <row r="144" spans="1:10" ht="15.75" customHeight="1">
      <c r="A144" s="196"/>
      <c r="B144" s="64">
        <f t="shared" si="39"/>
        <v>1</v>
      </c>
      <c r="C144" s="226" t="s">
        <v>37</v>
      </c>
      <c r="D144" s="41" t="s">
        <v>8</v>
      </c>
      <c r="E144" s="6">
        <v>0.17100000000000001</v>
      </c>
      <c r="F144" s="53">
        <f t="shared" si="40"/>
        <v>64</v>
      </c>
      <c r="G144" s="49">
        <v>28</v>
      </c>
      <c r="H144" s="4">
        <f t="shared" si="36"/>
        <v>4.7880000000000003</v>
      </c>
      <c r="I144" s="7">
        <f t="shared" si="37"/>
        <v>306.43200000000002</v>
      </c>
      <c r="J144" s="9">
        <f t="shared" si="38"/>
        <v>10.944000000000001</v>
      </c>
    </row>
    <row r="145" spans="1:15" ht="15.75" customHeight="1">
      <c r="A145" s="196"/>
      <c r="B145" s="64">
        <f t="shared" si="39"/>
        <v>1</v>
      </c>
      <c r="C145" s="227"/>
      <c r="D145" s="41" t="s">
        <v>27</v>
      </c>
      <c r="E145" s="6">
        <v>5.0000000000000001E-3</v>
      </c>
      <c r="F145" s="53">
        <f t="shared" si="40"/>
        <v>64</v>
      </c>
      <c r="G145" s="49">
        <v>710</v>
      </c>
      <c r="H145" s="4">
        <f t="shared" si="36"/>
        <v>3.5500000000000003</v>
      </c>
      <c r="I145" s="7">
        <f t="shared" si="37"/>
        <v>227.20000000000002</v>
      </c>
      <c r="J145" s="9">
        <f t="shared" si="38"/>
        <v>0.32</v>
      </c>
    </row>
    <row r="146" spans="1:15" ht="15.75" customHeight="1">
      <c r="A146" s="196"/>
      <c r="B146" s="64">
        <f t="shared" si="39"/>
        <v>1</v>
      </c>
      <c r="C146" s="228"/>
      <c r="D146" s="41" t="s">
        <v>69</v>
      </c>
      <c r="E146" s="6">
        <v>2.4E-2</v>
      </c>
      <c r="F146" s="53">
        <f t="shared" si="40"/>
        <v>64</v>
      </c>
      <c r="G146" s="49">
        <v>90</v>
      </c>
      <c r="H146" s="4">
        <f t="shared" si="36"/>
        <v>2.16</v>
      </c>
      <c r="I146" s="7">
        <f t="shared" si="37"/>
        <v>138.24</v>
      </c>
      <c r="J146" s="9">
        <f t="shared" si="38"/>
        <v>1.536</v>
      </c>
    </row>
    <row r="147" spans="1:15" ht="15.75" customHeight="1">
      <c r="A147" s="196"/>
      <c r="B147" s="64">
        <f t="shared" si="39"/>
        <v>1</v>
      </c>
      <c r="C147" s="218" t="s">
        <v>39</v>
      </c>
      <c r="D147" s="41" t="s">
        <v>76</v>
      </c>
      <c r="E147" s="8">
        <v>0.02</v>
      </c>
      <c r="F147" s="53">
        <f t="shared" si="40"/>
        <v>64</v>
      </c>
      <c r="G147" s="49">
        <v>250</v>
      </c>
      <c r="H147" s="4">
        <f t="shared" si="36"/>
        <v>5</v>
      </c>
      <c r="I147" s="7">
        <f t="shared" si="37"/>
        <v>320</v>
      </c>
      <c r="J147" s="9">
        <f t="shared" si="38"/>
        <v>1.28</v>
      </c>
      <c r="L147"/>
      <c r="M147"/>
      <c r="N147"/>
      <c r="O147"/>
    </row>
    <row r="148" spans="1:15" s="17" customFormat="1" ht="15.75" customHeight="1">
      <c r="A148" s="196"/>
      <c r="B148" s="64">
        <f t="shared" si="39"/>
        <v>1</v>
      </c>
      <c r="C148" s="219"/>
      <c r="D148" s="41" t="s">
        <v>12</v>
      </c>
      <c r="E148" s="8">
        <v>0.02</v>
      </c>
      <c r="F148" s="53">
        <f t="shared" si="40"/>
        <v>64</v>
      </c>
      <c r="G148" s="49">
        <v>46</v>
      </c>
      <c r="H148" s="4">
        <f t="shared" si="36"/>
        <v>0.92</v>
      </c>
      <c r="I148" s="7">
        <f t="shared" si="37"/>
        <v>58.88</v>
      </c>
      <c r="J148" s="9">
        <f t="shared" si="38"/>
        <v>1.28</v>
      </c>
      <c r="K148"/>
      <c r="L148"/>
      <c r="M148"/>
      <c r="N148"/>
      <c r="O148"/>
    </row>
    <row r="149" spans="1:15" ht="15.75" customHeight="1">
      <c r="A149" s="196"/>
      <c r="B149" s="64">
        <f t="shared" si="39"/>
        <v>1</v>
      </c>
      <c r="C149" s="219"/>
      <c r="D149" s="41" t="s">
        <v>13</v>
      </c>
      <c r="E149" s="20">
        <v>2.0000000000000001E-4</v>
      </c>
      <c r="F149" s="53">
        <f t="shared" si="40"/>
        <v>64</v>
      </c>
      <c r="G149" s="49">
        <v>440</v>
      </c>
      <c r="H149" s="4">
        <f t="shared" si="36"/>
        <v>8.8000000000000009E-2</v>
      </c>
      <c r="I149" s="7">
        <f t="shared" si="37"/>
        <v>5.6320000000000006</v>
      </c>
      <c r="J149" s="9">
        <f t="shared" si="38"/>
        <v>1.2800000000000001E-2</v>
      </c>
      <c r="L149"/>
      <c r="M149"/>
      <c r="N149"/>
      <c r="O149"/>
    </row>
    <row r="150" spans="1:15" ht="15.75" customHeight="1">
      <c r="A150" s="196"/>
      <c r="B150" s="64">
        <f t="shared" si="39"/>
        <v>1</v>
      </c>
      <c r="C150" s="220"/>
      <c r="D150" s="41" t="s">
        <v>79</v>
      </c>
      <c r="E150" s="8">
        <v>0.2</v>
      </c>
      <c r="F150" s="53">
        <f t="shared" si="40"/>
        <v>64</v>
      </c>
      <c r="G150" s="49"/>
      <c r="H150" s="4"/>
      <c r="I150" s="7"/>
      <c r="J150" s="9">
        <f t="shared" si="38"/>
        <v>12.8</v>
      </c>
      <c r="L150"/>
      <c r="M150"/>
      <c r="N150"/>
      <c r="O150"/>
    </row>
    <row r="151" spans="1:15" ht="15.75" customHeight="1">
      <c r="A151" s="196"/>
      <c r="B151" s="61">
        <f t="shared" si="39"/>
        <v>1</v>
      </c>
      <c r="C151" s="3" t="s">
        <v>38</v>
      </c>
      <c r="D151" s="46" t="s">
        <v>38</v>
      </c>
      <c r="E151" s="6">
        <v>0.04</v>
      </c>
      <c r="F151" s="53">
        <f t="shared" si="40"/>
        <v>64</v>
      </c>
      <c r="G151" s="49">
        <v>32</v>
      </c>
      <c r="H151" s="4">
        <f t="shared" si="36"/>
        <v>1.28</v>
      </c>
      <c r="I151" s="47">
        <f t="shared" si="37"/>
        <v>81.92</v>
      </c>
      <c r="J151" s="29">
        <f t="shared" si="38"/>
        <v>2.56</v>
      </c>
      <c r="L151" s="18"/>
    </row>
    <row r="152" spans="1:15" ht="15.75" customHeight="1">
      <c r="A152" s="210" t="s">
        <v>41</v>
      </c>
      <c r="B152" s="210"/>
      <c r="C152" s="210"/>
      <c r="D152" s="210"/>
      <c r="E152" s="74"/>
      <c r="F152" s="74"/>
      <c r="G152" s="74"/>
      <c r="H152" s="2">
        <f>SUM(H129:H151)</f>
        <v>60.999999999999993</v>
      </c>
      <c r="I152" s="2">
        <f t="shared" ref="I152:J152" si="41">SUM(I129:I151)</f>
        <v>3903.9999999999995</v>
      </c>
      <c r="J152" s="2">
        <f t="shared" si="41"/>
        <v>65.467733333333342</v>
      </c>
      <c r="L152"/>
      <c r="M152"/>
      <c r="N152"/>
      <c r="O152"/>
    </row>
    <row r="153" spans="1:15" customFormat="1" ht="15.75" customHeight="1"/>
    <row r="154" spans="1:15" customFormat="1" ht="15.75" customHeight="1"/>
    <row r="155" spans="1:15" customFormat="1" ht="15.75" customHeight="1"/>
    <row r="156" spans="1:15" customFormat="1" ht="15.75" customHeight="1"/>
    <row r="157" spans="1:15" customFormat="1" ht="15.75" customHeight="1"/>
    <row r="158" spans="1:15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>
      <c r="A159" s="232" t="s">
        <v>64</v>
      </c>
      <c r="B159" s="60">
        <v>1</v>
      </c>
      <c r="C159" s="226" t="s">
        <v>5</v>
      </c>
      <c r="D159" s="41" t="s">
        <v>6</v>
      </c>
      <c r="E159" s="8">
        <v>2.5000000000000001E-2</v>
      </c>
      <c r="F159" s="49">
        <f>B159*99</f>
        <v>99</v>
      </c>
      <c r="G159" s="49">
        <v>20</v>
      </c>
      <c r="H159" s="5">
        <f>G159*E159</f>
        <v>0.5</v>
      </c>
      <c r="I159" s="7">
        <f>J159*G159</f>
        <v>49.5</v>
      </c>
      <c r="J159" s="9">
        <f>F159*E159</f>
        <v>2.4750000000000001</v>
      </c>
      <c r="L159" s="18"/>
    </row>
    <row r="160" spans="1:15" ht="15.75" customHeight="1">
      <c r="A160" s="233"/>
      <c r="B160" s="63">
        <f>B159</f>
        <v>1</v>
      </c>
      <c r="C160" s="227"/>
      <c r="D160" s="41" t="s">
        <v>7</v>
      </c>
      <c r="E160" s="8">
        <v>6.0000000000000001E-3</v>
      </c>
      <c r="F160" s="53">
        <f>F159</f>
        <v>99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53.46</v>
      </c>
      <c r="J160" s="9">
        <f t="shared" ref="J160:J176" si="44">F160*E160</f>
        <v>0.59399999999999997</v>
      </c>
      <c r="L160" s="18"/>
    </row>
    <row r="161" spans="1:15" ht="15.75" customHeight="1">
      <c r="A161" s="233"/>
      <c r="B161" s="63">
        <f t="shared" ref="B161:B176" si="45">B160</f>
        <v>1</v>
      </c>
      <c r="C161" s="227"/>
      <c r="D161" s="41" t="s">
        <v>8</v>
      </c>
      <c r="E161" s="8">
        <v>3.4000000000000002E-2</v>
      </c>
      <c r="F161" s="53">
        <f t="shared" ref="F161:F176" si="46">F160</f>
        <v>99</v>
      </c>
      <c r="G161" s="49">
        <v>28</v>
      </c>
      <c r="H161" s="5">
        <f t="shared" si="42"/>
        <v>0.95200000000000007</v>
      </c>
      <c r="I161" s="7">
        <f t="shared" si="43"/>
        <v>94.248000000000005</v>
      </c>
      <c r="J161" s="9">
        <f t="shared" si="44"/>
        <v>3.3660000000000001</v>
      </c>
      <c r="L161" s="18"/>
    </row>
    <row r="162" spans="1:15" ht="15.75" customHeight="1">
      <c r="A162" s="233"/>
      <c r="B162" s="63">
        <f t="shared" si="45"/>
        <v>1</v>
      </c>
      <c r="C162" s="227"/>
      <c r="D162" s="41" t="s">
        <v>10</v>
      </c>
      <c r="E162" s="8">
        <v>2.5000000000000001E-2</v>
      </c>
      <c r="F162" s="53">
        <f t="shared" si="46"/>
        <v>99</v>
      </c>
      <c r="G162" s="49">
        <v>86</v>
      </c>
      <c r="H162" s="5">
        <f t="shared" si="42"/>
        <v>2.15</v>
      </c>
      <c r="I162" s="7">
        <f t="shared" si="43"/>
        <v>212.85</v>
      </c>
      <c r="J162" s="9">
        <f t="shared" si="44"/>
        <v>2.4750000000000001</v>
      </c>
      <c r="L162" s="18"/>
    </row>
    <row r="163" spans="1:15" ht="15.75" customHeight="1">
      <c r="A163" s="233"/>
      <c r="B163" s="63">
        <f t="shared" si="45"/>
        <v>1</v>
      </c>
      <c r="C163" s="227"/>
      <c r="D163" s="41" t="s">
        <v>9</v>
      </c>
      <c r="E163" s="8">
        <v>1.7999999999999999E-2</v>
      </c>
      <c r="F163" s="53">
        <f t="shared" si="46"/>
        <v>99</v>
      </c>
      <c r="G163" s="49">
        <v>44</v>
      </c>
      <c r="H163" s="5">
        <f t="shared" si="42"/>
        <v>0.79199999999999993</v>
      </c>
      <c r="I163" s="7">
        <f t="shared" si="43"/>
        <v>78.407999999999987</v>
      </c>
      <c r="J163" s="9">
        <f t="shared" si="44"/>
        <v>1.7819999999999998</v>
      </c>
      <c r="L163" s="18"/>
    </row>
    <row r="164" spans="1:15" ht="15.75" customHeight="1">
      <c r="A164" s="233"/>
      <c r="B164" s="63">
        <f t="shared" si="45"/>
        <v>1</v>
      </c>
      <c r="C164" s="228"/>
      <c r="D164" s="41" t="s">
        <v>11</v>
      </c>
      <c r="E164" s="8">
        <v>1.7999999999999999E-2</v>
      </c>
      <c r="F164" s="53">
        <f t="shared" si="46"/>
        <v>99</v>
      </c>
      <c r="G164" s="49">
        <v>28</v>
      </c>
      <c r="H164" s="5">
        <f t="shared" si="42"/>
        <v>0.504</v>
      </c>
      <c r="I164" s="7">
        <f t="shared" si="43"/>
        <v>49.895999999999994</v>
      </c>
      <c r="J164" s="9">
        <f t="shared" si="44"/>
        <v>1.7819999999999998</v>
      </c>
      <c r="L164" s="18"/>
    </row>
    <row r="165" spans="1:15" ht="15.75" customHeight="1">
      <c r="A165" s="233"/>
      <c r="B165" s="63">
        <f t="shared" si="45"/>
        <v>1</v>
      </c>
      <c r="C165" s="218" t="s">
        <v>58</v>
      </c>
      <c r="D165" s="41" t="s">
        <v>8</v>
      </c>
      <c r="E165" s="8">
        <v>0.1</v>
      </c>
      <c r="F165" s="53">
        <f t="shared" si="46"/>
        <v>99</v>
      </c>
      <c r="G165" s="49">
        <v>28</v>
      </c>
      <c r="H165" s="5">
        <f>G165*E165</f>
        <v>2.8000000000000003</v>
      </c>
      <c r="I165" s="7">
        <f t="shared" si="43"/>
        <v>277.2</v>
      </c>
      <c r="J165" s="9">
        <f t="shared" si="44"/>
        <v>9.9</v>
      </c>
      <c r="L165" s="18"/>
    </row>
    <row r="166" spans="1:15" ht="15.75" customHeight="1">
      <c r="A166" s="233"/>
      <c r="B166" s="63">
        <f t="shared" si="45"/>
        <v>1</v>
      </c>
      <c r="C166" s="219"/>
      <c r="D166" s="42" t="s">
        <v>56</v>
      </c>
      <c r="E166" s="6">
        <v>0.01</v>
      </c>
      <c r="F166" s="53">
        <f t="shared" si="46"/>
        <v>99</v>
      </c>
      <c r="G166" s="50">
        <v>50</v>
      </c>
      <c r="H166" s="5">
        <f t="shared" ref="H166:H169" si="47">E166*G166</f>
        <v>0.5</v>
      </c>
      <c r="I166" s="7">
        <f t="shared" si="43"/>
        <v>49.5</v>
      </c>
      <c r="J166" s="6">
        <f t="shared" si="44"/>
        <v>0.99</v>
      </c>
      <c r="L166" s="18"/>
    </row>
    <row r="167" spans="1:15" ht="15.75" customHeight="1">
      <c r="A167" s="233"/>
      <c r="B167" s="63">
        <f t="shared" si="45"/>
        <v>1</v>
      </c>
      <c r="C167" s="219"/>
      <c r="D167" s="42" t="s">
        <v>9</v>
      </c>
      <c r="E167" s="6">
        <v>1.2999999999999999E-2</v>
      </c>
      <c r="F167" s="53">
        <f t="shared" si="46"/>
        <v>99</v>
      </c>
      <c r="G167" s="50">
        <v>44</v>
      </c>
      <c r="H167" s="5">
        <f t="shared" si="47"/>
        <v>0.57199999999999995</v>
      </c>
      <c r="I167" s="7">
        <f t="shared" si="43"/>
        <v>56.628</v>
      </c>
      <c r="J167" s="6">
        <f t="shared" si="44"/>
        <v>1.2869999999999999</v>
      </c>
      <c r="L167" s="18"/>
    </row>
    <row r="168" spans="1:15" ht="15.75" customHeight="1">
      <c r="A168" s="233"/>
      <c r="B168" s="63">
        <f t="shared" si="45"/>
        <v>1</v>
      </c>
      <c r="C168" s="219"/>
      <c r="D168" s="42" t="s">
        <v>11</v>
      </c>
      <c r="E168" s="6">
        <v>1.2E-2</v>
      </c>
      <c r="F168" s="53">
        <f t="shared" si="46"/>
        <v>99</v>
      </c>
      <c r="G168" s="50">
        <v>28</v>
      </c>
      <c r="H168" s="5">
        <f t="shared" si="47"/>
        <v>0.33600000000000002</v>
      </c>
      <c r="I168" s="7">
        <f t="shared" si="43"/>
        <v>33.263999999999996</v>
      </c>
      <c r="J168" s="6">
        <f t="shared" si="44"/>
        <v>1.1879999999999999</v>
      </c>
      <c r="L168" s="18"/>
    </row>
    <row r="169" spans="1:15" ht="15.75" customHeight="1">
      <c r="A169" s="233"/>
      <c r="B169" s="63">
        <f t="shared" si="45"/>
        <v>1</v>
      </c>
      <c r="C169" s="219"/>
      <c r="D169" s="42" t="s">
        <v>7</v>
      </c>
      <c r="E169" s="6">
        <v>3.0000000000000001E-3</v>
      </c>
      <c r="F169" s="53">
        <f t="shared" si="46"/>
        <v>99</v>
      </c>
      <c r="G169" s="50">
        <v>90</v>
      </c>
      <c r="H169" s="5">
        <f t="shared" si="47"/>
        <v>0.27</v>
      </c>
      <c r="I169" s="7">
        <f t="shared" si="43"/>
        <v>26.73</v>
      </c>
      <c r="J169" s="6">
        <f t="shared" si="44"/>
        <v>0.29699999999999999</v>
      </c>
      <c r="L169" s="18"/>
    </row>
    <row r="170" spans="1:15" ht="15.75" customHeight="1">
      <c r="A170" s="233"/>
      <c r="B170" s="63">
        <f t="shared" si="45"/>
        <v>1</v>
      </c>
      <c r="C170" s="220"/>
      <c r="D170" s="42" t="s">
        <v>79</v>
      </c>
      <c r="E170" s="6">
        <v>0.188</v>
      </c>
      <c r="F170" s="53">
        <f t="shared" si="46"/>
        <v>99</v>
      </c>
      <c r="G170" s="50"/>
      <c r="H170" s="5"/>
      <c r="I170" s="7"/>
      <c r="J170" s="6">
        <f t="shared" si="44"/>
        <v>18.611999999999998</v>
      </c>
      <c r="L170" s="18"/>
    </row>
    <row r="171" spans="1:15" ht="15.75" customHeight="1">
      <c r="A171" s="233"/>
      <c r="B171" s="63">
        <f t="shared" si="45"/>
        <v>1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6"/>
        <v>99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1696.2660000000008</v>
      </c>
      <c r="J171" s="6">
        <f t="shared" si="44"/>
        <v>8.5670000000000037</v>
      </c>
      <c r="L171" s="18"/>
    </row>
    <row r="172" spans="1:15" ht="15.75" customHeight="1">
      <c r="A172" s="233"/>
      <c r="B172" s="63">
        <f t="shared" si="45"/>
        <v>1</v>
      </c>
      <c r="C172" s="223"/>
      <c r="D172" s="41" t="s">
        <v>27</v>
      </c>
      <c r="E172" s="6">
        <v>1.2E-2</v>
      </c>
      <c r="F172" s="53">
        <f t="shared" si="46"/>
        <v>99</v>
      </c>
      <c r="G172" s="49">
        <v>710</v>
      </c>
      <c r="H172" s="5">
        <f t="shared" ref="H172:H176" si="48">G172*E172</f>
        <v>8.52</v>
      </c>
      <c r="I172" s="7">
        <f t="shared" si="43"/>
        <v>843.4799999999999</v>
      </c>
      <c r="J172" s="6">
        <f t="shared" si="44"/>
        <v>1.1879999999999999</v>
      </c>
      <c r="L172"/>
      <c r="M172"/>
      <c r="N172"/>
      <c r="O172"/>
    </row>
    <row r="173" spans="1:15" ht="15.75" customHeight="1">
      <c r="A173" s="233"/>
      <c r="B173" s="63">
        <f t="shared" si="45"/>
        <v>1</v>
      </c>
      <c r="C173" s="234" t="s">
        <v>26</v>
      </c>
      <c r="D173" s="42" t="s">
        <v>21</v>
      </c>
      <c r="E173" s="6">
        <v>6.0999999999999999E-2</v>
      </c>
      <c r="F173" s="53">
        <f t="shared" si="46"/>
        <v>99</v>
      </c>
      <c r="G173" s="50">
        <v>90</v>
      </c>
      <c r="H173" s="5">
        <f t="shared" ref="H173:H174" si="49">E173*G173</f>
        <v>5.49</v>
      </c>
      <c r="I173" s="7">
        <f t="shared" si="43"/>
        <v>543.51</v>
      </c>
      <c r="J173" s="6">
        <f t="shared" si="44"/>
        <v>6.0389999999999997</v>
      </c>
      <c r="L173"/>
      <c r="M173"/>
      <c r="N173"/>
      <c r="O173"/>
    </row>
    <row r="174" spans="1:15" ht="15" customHeight="1">
      <c r="A174" s="233"/>
      <c r="B174" s="63">
        <f t="shared" si="45"/>
        <v>1</v>
      </c>
      <c r="C174" s="234"/>
      <c r="D174" s="42" t="s">
        <v>27</v>
      </c>
      <c r="E174" s="6">
        <v>6.0000000000000001E-3</v>
      </c>
      <c r="F174" s="53">
        <f t="shared" si="46"/>
        <v>99</v>
      </c>
      <c r="G174" s="50">
        <v>710</v>
      </c>
      <c r="H174" s="5">
        <f t="shared" si="49"/>
        <v>4.26</v>
      </c>
      <c r="I174" s="7">
        <f t="shared" si="43"/>
        <v>421.73999999999995</v>
      </c>
      <c r="J174" s="6">
        <f t="shared" si="44"/>
        <v>0.59399999999999997</v>
      </c>
      <c r="L174"/>
      <c r="M174"/>
      <c r="N174"/>
      <c r="O174"/>
    </row>
    <row r="175" spans="1:15" ht="15.75" customHeight="1">
      <c r="A175" s="233"/>
      <c r="B175" s="63">
        <f t="shared" si="45"/>
        <v>1</v>
      </c>
      <c r="C175" s="75" t="s">
        <v>65</v>
      </c>
      <c r="D175" s="43" t="s">
        <v>65</v>
      </c>
      <c r="E175" s="8">
        <v>0.2</v>
      </c>
      <c r="F175" s="53">
        <f t="shared" si="46"/>
        <v>99</v>
      </c>
      <c r="G175" s="49">
        <v>72</v>
      </c>
      <c r="H175" s="5">
        <f t="shared" si="48"/>
        <v>14.4</v>
      </c>
      <c r="I175" s="7">
        <f t="shared" si="43"/>
        <v>1425.6000000000001</v>
      </c>
      <c r="J175" s="9">
        <f t="shared" si="44"/>
        <v>19.8</v>
      </c>
      <c r="L175"/>
      <c r="M175"/>
      <c r="N175"/>
      <c r="O175"/>
    </row>
    <row r="176" spans="1:15" ht="15.75" customHeight="1">
      <c r="A176" s="233"/>
      <c r="B176" s="63">
        <f t="shared" si="45"/>
        <v>1</v>
      </c>
      <c r="C176" s="3" t="s">
        <v>38</v>
      </c>
      <c r="D176" s="46" t="s">
        <v>38</v>
      </c>
      <c r="E176" s="9">
        <v>0.04</v>
      </c>
      <c r="F176" s="53">
        <f t="shared" si="46"/>
        <v>99</v>
      </c>
      <c r="G176" s="49">
        <v>32</v>
      </c>
      <c r="H176" s="5">
        <f t="shared" si="48"/>
        <v>1.28</v>
      </c>
      <c r="I176" s="7">
        <f t="shared" si="43"/>
        <v>126.72</v>
      </c>
      <c r="J176" s="9">
        <f t="shared" si="44"/>
        <v>3.96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74"/>
      <c r="F177" s="74"/>
      <c r="G177" s="74"/>
      <c r="H177" s="2">
        <f>SUM(H159:H176)</f>
        <v>61.000000000000007</v>
      </c>
      <c r="I177" s="2">
        <f>SUM(I159:I176)</f>
        <v>6039.0000000000009</v>
      </c>
      <c r="J177" s="2">
        <f>SUM(J159:J176)</f>
        <v>84.896000000000001</v>
      </c>
    </row>
    <row r="178" spans="1:15" ht="15.75" customHeight="1">
      <c r="A178" s="180" t="s">
        <v>66</v>
      </c>
      <c r="B178" s="61">
        <v>1</v>
      </c>
      <c r="C178" s="217" t="s">
        <v>100</v>
      </c>
      <c r="D178" s="41" t="s">
        <v>4</v>
      </c>
      <c r="E178" s="6">
        <v>0.06</v>
      </c>
      <c r="F178" s="49">
        <f>B178*99</f>
        <v>99</v>
      </c>
      <c r="G178" s="51">
        <v>25</v>
      </c>
      <c r="H178" s="4">
        <f>G178*E178</f>
        <v>1.5</v>
      </c>
      <c r="I178" s="7">
        <f>J178*G178</f>
        <v>148.5</v>
      </c>
      <c r="J178" s="9">
        <f>F178*E178</f>
        <v>5.9399999999999995</v>
      </c>
    </row>
    <row r="179" spans="1:15" ht="15.75" customHeight="1">
      <c r="A179" s="181"/>
      <c r="B179" s="64">
        <f>B178</f>
        <v>1</v>
      </c>
      <c r="C179" s="217"/>
      <c r="D179" s="41" t="s">
        <v>9</v>
      </c>
      <c r="E179" s="6">
        <v>8.0000000000000002E-3</v>
      </c>
      <c r="F179" s="53">
        <f>F178</f>
        <v>99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34.847999999999999</v>
      </c>
      <c r="J179" s="9">
        <f t="shared" ref="J179:J199" si="52">F179*E179</f>
        <v>0.79200000000000004</v>
      </c>
    </row>
    <row r="180" spans="1:15" ht="15.75" customHeight="1">
      <c r="A180" s="181"/>
      <c r="B180" s="64">
        <f t="shared" ref="B180:B199" si="53">B179</f>
        <v>1</v>
      </c>
      <c r="C180" s="217"/>
      <c r="D180" s="42" t="s">
        <v>13</v>
      </c>
      <c r="E180" s="45">
        <v>2.0000000000000001E-4</v>
      </c>
      <c r="F180" s="53">
        <f t="shared" ref="F180:F199" si="54">F179</f>
        <v>99</v>
      </c>
      <c r="G180" s="51">
        <v>440</v>
      </c>
      <c r="H180" s="4">
        <f t="shared" si="50"/>
        <v>8.8000000000000009E-2</v>
      </c>
      <c r="I180" s="7">
        <f t="shared" si="51"/>
        <v>8.7120000000000015</v>
      </c>
      <c r="J180" s="9">
        <f t="shared" si="52"/>
        <v>1.9800000000000002E-2</v>
      </c>
    </row>
    <row r="181" spans="1:15" ht="15.75" customHeight="1">
      <c r="A181" s="181"/>
      <c r="B181" s="64">
        <f t="shared" si="53"/>
        <v>1</v>
      </c>
      <c r="C181" s="217"/>
      <c r="D181" s="41" t="s">
        <v>12</v>
      </c>
      <c r="E181" s="6">
        <v>3.0000000000000001E-3</v>
      </c>
      <c r="F181" s="53">
        <f t="shared" si="54"/>
        <v>99</v>
      </c>
      <c r="G181" s="51">
        <v>46</v>
      </c>
      <c r="H181" s="4">
        <f t="shared" si="50"/>
        <v>0.13800000000000001</v>
      </c>
      <c r="I181" s="7">
        <f t="shared" si="51"/>
        <v>13.661999999999999</v>
      </c>
      <c r="J181" s="9">
        <f t="shared" si="52"/>
        <v>0.29699999999999999</v>
      </c>
    </row>
    <row r="182" spans="1:15" ht="15.75" customHeight="1">
      <c r="A182" s="181"/>
      <c r="B182" s="64">
        <f t="shared" si="53"/>
        <v>1</v>
      </c>
      <c r="C182" s="217"/>
      <c r="D182" s="42" t="s">
        <v>7</v>
      </c>
      <c r="E182" s="6">
        <v>3.0000000000000001E-3</v>
      </c>
      <c r="F182" s="53">
        <f t="shared" si="54"/>
        <v>99</v>
      </c>
      <c r="G182" s="49">
        <v>90</v>
      </c>
      <c r="H182" s="4">
        <f t="shared" si="50"/>
        <v>0.27</v>
      </c>
      <c r="I182" s="7">
        <f t="shared" si="51"/>
        <v>26.73</v>
      </c>
      <c r="J182" s="9">
        <f t="shared" si="52"/>
        <v>0.29699999999999999</v>
      </c>
    </row>
    <row r="183" spans="1:15" ht="15.75" customHeight="1">
      <c r="A183" s="181"/>
      <c r="B183" s="64">
        <f t="shared" si="53"/>
        <v>1</v>
      </c>
      <c r="C183" s="218" t="s">
        <v>23</v>
      </c>
      <c r="D183" s="41" t="s">
        <v>8</v>
      </c>
      <c r="E183" s="6">
        <v>0.1</v>
      </c>
      <c r="F183" s="53">
        <f t="shared" si="54"/>
        <v>99</v>
      </c>
      <c r="G183" s="49">
        <v>28</v>
      </c>
      <c r="H183" s="4">
        <f t="shared" si="50"/>
        <v>2.8000000000000003</v>
      </c>
      <c r="I183" s="7">
        <f t="shared" si="51"/>
        <v>277.2</v>
      </c>
      <c r="J183" s="9">
        <f t="shared" si="52"/>
        <v>9.9</v>
      </c>
    </row>
    <row r="184" spans="1:15" ht="15.75" customHeight="1">
      <c r="A184" s="181"/>
      <c r="B184" s="64">
        <f t="shared" si="53"/>
        <v>1</v>
      </c>
      <c r="C184" s="219"/>
      <c r="D184" s="41" t="s">
        <v>18</v>
      </c>
      <c r="E184" s="6">
        <v>0.02</v>
      </c>
      <c r="F184" s="53">
        <f t="shared" si="54"/>
        <v>99</v>
      </c>
      <c r="G184" s="49">
        <v>52</v>
      </c>
      <c r="H184" s="4">
        <f t="shared" si="50"/>
        <v>1.04</v>
      </c>
      <c r="I184" s="7">
        <f t="shared" si="51"/>
        <v>102.96</v>
      </c>
      <c r="J184" s="9">
        <f t="shared" si="52"/>
        <v>1.98</v>
      </c>
    </row>
    <row r="185" spans="1:15" ht="15.75" customHeight="1">
      <c r="A185" s="181"/>
      <c r="B185" s="64">
        <f t="shared" si="53"/>
        <v>1</v>
      </c>
      <c r="C185" s="219"/>
      <c r="D185" s="41" t="s">
        <v>9</v>
      </c>
      <c r="E185" s="6">
        <v>1.3000000000000001E-2</v>
      </c>
      <c r="F185" s="53">
        <f t="shared" si="54"/>
        <v>99</v>
      </c>
      <c r="G185" s="49">
        <v>44</v>
      </c>
      <c r="H185" s="4">
        <f t="shared" si="50"/>
        <v>0.57200000000000006</v>
      </c>
      <c r="I185" s="7">
        <f t="shared" si="51"/>
        <v>56.628000000000007</v>
      </c>
      <c r="J185" s="9">
        <f t="shared" si="52"/>
        <v>1.2870000000000001</v>
      </c>
    </row>
    <row r="186" spans="1:15" ht="15.75" customHeight="1">
      <c r="A186" s="181"/>
      <c r="B186" s="64">
        <f t="shared" si="53"/>
        <v>1</v>
      </c>
      <c r="C186" s="219"/>
      <c r="D186" s="42" t="s">
        <v>11</v>
      </c>
      <c r="E186" s="6">
        <v>1.2E-2</v>
      </c>
      <c r="F186" s="53">
        <f t="shared" si="54"/>
        <v>99</v>
      </c>
      <c r="G186" s="49">
        <v>28</v>
      </c>
      <c r="H186" s="4">
        <f t="shared" si="50"/>
        <v>0.33600000000000002</v>
      </c>
      <c r="I186" s="7">
        <f t="shared" si="51"/>
        <v>33.263999999999996</v>
      </c>
      <c r="J186" s="9">
        <f t="shared" si="52"/>
        <v>1.1879999999999999</v>
      </c>
    </row>
    <row r="187" spans="1:15" ht="15.75" customHeight="1">
      <c r="A187" s="181"/>
      <c r="B187" s="64">
        <f t="shared" si="53"/>
        <v>1</v>
      </c>
      <c r="C187" s="219"/>
      <c r="D187" s="42" t="s">
        <v>7</v>
      </c>
      <c r="E187" s="6">
        <v>5.0000000000000001E-3</v>
      </c>
      <c r="F187" s="53">
        <f t="shared" si="54"/>
        <v>99</v>
      </c>
      <c r="G187" s="49">
        <v>90</v>
      </c>
      <c r="H187" s="4">
        <f t="shared" si="50"/>
        <v>0.45</v>
      </c>
      <c r="I187" s="7">
        <f t="shared" si="51"/>
        <v>44.55</v>
      </c>
      <c r="J187" s="9">
        <f t="shared" si="52"/>
        <v>0.495</v>
      </c>
    </row>
    <row r="188" spans="1:15" ht="15.75" customHeight="1">
      <c r="A188" s="181"/>
      <c r="B188" s="64">
        <f t="shared" si="53"/>
        <v>1</v>
      </c>
      <c r="C188" s="220"/>
      <c r="D188" s="42" t="s">
        <v>79</v>
      </c>
      <c r="E188" s="6">
        <v>0.17499999999999999</v>
      </c>
      <c r="F188" s="53">
        <f t="shared" si="54"/>
        <v>99</v>
      </c>
      <c r="G188" s="50"/>
      <c r="H188" s="5"/>
      <c r="I188" s="7"/>
      <c r="J188" s="6">
        <f t="shared" si="52"/>
        <v>17.324999999999999</v>
      </c>
      <c r="L188"/>
      <c r="M188"/>
      <c r="N188"/>
      <c r="O188"/>
    </row>
    <row r="189" spans="1:15" ht="15.75" customHeight="1">
      <c r="A189" s="181"/>
      <c r="B189" s="64">
        <f t="shared" si="53"/>
        <v>1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4"/>
        <v>99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2859.3180000000002</v>
      </c>
      <c r="J189" s="9">
        <f t="shared" si="52"/>
        <v>14.441000000000001</v>
      </c>
    </row>
    <row r="190" spans="1:15" ht="15.75" customHeight="1">
      <c r="A190" s="181"/>
      <c r="B190" s="64">
        <f t="shared" si="53"/>
        <v>1</v>
      </c>
      <c r="C190" s="222"/>
      <c r="D190" s="41" t="s">
        <v>9</v>
      </c>
      <c r="E190" s="6">
        <v>0.02</v>
      </c>
      <c r="F190" s="53">
        <f t="shared" si="54"/>
        <v>99</v>
      </c>
      <c r="G190" s="51">
        <v>44</v>
      </c>
      <c r="H190" s="4">
        <f>G190*E190</f>
        <v>0.88</v>
      </c>
      <c r="I190" s="7">
        <f t="shared" si="51"/>
        <v>87.12</v>
      </c>
      <c r="J190" s="9">
        <f t="shared" si="52"/>
        <v>1.98</v>
      </c>
    </row>
    <row r="191" spans="1:15" ht="15.75" customHeight="1">
      <c r="A191" s="181"/>
      <c r="B191" s="64">
        <f t="shared" si="53"/>
        <v>1</v>
      </c>
      <c r="C191" s="222"/>
      <c r="D191" s="42" t="s">
        <v>11</v>
      </c>
      <c r="E191" s="6">
        <v>1.2999999999999999E-2</v>
      </c>
      <c r="F191" s="53">
        <f t="shared" si="54"/>
        <v>99</v>
      </c>
      <c r="G191" s="49">
        <v>28</v>
      </c>
      <c r="H191" s="4">
        <f t="shared" ref="H191" si="55">G191*E191</f>
        <v>0.36399999999999999</v>
      </c>
      <c r="I191" s="7">
        <f t="shared" si="51"/>
        <v>36.036000000000001</v>
      </c>
      <c r="J191" s="9">
        <f t="shared" si="52"/>
        <v>1.2869999999999999</v>
      </c>
    </row>
    <row r="192" spans="1:15" ht="15.75" customHeight="1">
      <c r="A192" s="181"/>
      <c r="B192" s="64">
        <f t="shared" si="53"/>
        <v>1</v>
      </c>
      <c r="C192" s="222"/>
      <c r="D192" s="42" t="s">
        <v>27</v>
      </c>
      <c r="E192" s="6">
        <v>0.01</v>
      </c>
      <c r="F192" s="53">
        <f t="shared" si="54"/>
        <v>99</v>
      </c>
      <c r="G192" s="49">
        <v>710</v>
      </c>
      <c r="H192" s="4">
        <f>G192*E192</f>
        <v>7.1000000000000005</v>
      </c>
      <c r="I192" s="7">
        <f t="shared" si="51"/>
        <v>702.9</v>
      </c>
      <c r="J192" s="9">
        <f t="shared" si="52"/>
        <v>0.99</v>
      </c>
    </row>
    <row r="193" spans="1:15" ht="15.75" customHeight="1">
      <c r="A193" s="181"/>
      <c r="B193" s="64">
        <f t="shared" si="53"/>
        <v>1</v>
      </c>
      <c r="C193" s="223"/>
      <c r="D193" s="42" t="s">
        <v>87</v>
      </c>
      <c r="E193" s="6">
        <v>5.8000000000000003E-2</v>
      </c>
      <c r="F193" s="53">
        <f t="shared" si="54"/>
        <v>99</v>
      </c>
      <c r="G193" s="49">
        <v>82</v>
      </c>
      <c r="H193" s="4">
        <f t="shared" ref="H193:H196" si="56">G193*E193</f>
        <v>4.7560000000000002</v>
      </c>
      <c r="I193" s="7">
        <f t="shared" si="51"/>
        <v>470.84399999999999</v>
      </c>
      <c r="J193" s="9">
        <f t="shared" si="52"/>
        <v>5.742</v>
      </c>
    </row>
    <row r="194" spans="1:15" ht="15.75" customHeight="1">
      <c r="A194" s="181"/>
      <c r="B194" s="64">
        <f t="shared" si="53"/>
        <v>1</v>
      </c>
      <c r="C194" s="218" t="s">
        <v>97</v>
      </c>
      <c r="D194" s="41" t="s">
        <v>14</v>
      </c>
      <c r="E194" s="6">
        <v>4.5999999999999999E-2</v>
      </c>
      <c r="F194" s="53">
        <f t="shared" si="54"/>
        <v>99</v>
      </c>
      <c r="G194" s="49">
        <v>100</v>
      </c>
      <c r="H194" s="4">
        <f t="shared" si="56"/>
        <v>4.5999999999999996</v>
      </c>
      <c r="I194" s="7">
        <f t="shared" si="51"/>
        <v>455.40000000000003</v>
      </c>
      <c r="J194" s="9">
        <f t="shared" si="52"/>
        <v>4.5540000000000003</v>
      </c>
    </row>
    <row r="195" spans="1:15" s="17" customFormat="1" ht="15.75" customHeight="1">
      <c r="A195" s="181"/>
      <c r="B195" s="64">
        <f t="shared" si="53"/>
        <v>1</v>
      </c>
      <c r="C195" s="219"/>
      <c r="D195" s="41" t="s">
        <v>12</v>
      </c>
      <c r="E195" s="6">
        <v>2.4E-2</v>
      </c>
      <c r="F195" s="53">
        <f t="shared" si="54"/>
        <v>99</v>
      </c>
      <c r="G195" s="49">
        <v>46</v>
      </c>
      <c r="H195" s="4">
        <f t="shared" si="56"/>
        <v>1.1040000000000001</v>
      </c>
      <c r="I195" s="7">
        <f t="shared" si="51"/>
        <v>109.29599999999999</v>
      </c>
      <c r="J195" s="9">
        <f t="shared" si="52"/>
        <v>2.3759999999999999</v>
      </c>
      <c r="K195"/>
      <c r="L195" s="19"/>
      <c r="N195" s="25"/>
    </row>
    <row r="196" spans="1:15" ht="15.75" customHeight="1">
      <c r="A196" s="181"/>
      <c r="B196" s="64">
        <f t="shared" si="53"/>
        <v>1</v>
      </c>
      <c r="C196" s="219"/>
      <c r="D196" s="41" t="s">
        <v>13</v>
      </c>
      <c r="E196" s="45">
        <v>2.0000000000000001E-4</v>
      </c>
      <c r="F196" s="53">
        <f t="shared" si="54"/>
        <v>99</v>
      </c>
      <c r="G196" s="49">
        <v>440</v>
      </c>
      <c r="H196" s="4">
        <f t="shared" si="56"/>
        <v>8.8000000000000009E-2</v>
      </c>
      <c r="I196" s="7">
        <f t="shared" si="51"/>
        <v>8.7120000000000015</v>
      </c>
      <c r="J196" s="9">
        <f t="shared" si="52"/>
        <v>1.9800000000000002E-2</v>
      </c>
    </row>
    <row r="197" spans="1:15" ht="15.75" customHeight="1">
      <c r="A197" s="181"/>
      <c r="B197" s="64">
        <f t="shared" si="53"/>
        <v>1</v>
      </c>
      <c r="C197" s="220"/>
      <c r="D197" s="41" t="s">
        <v>79</v>
      </c>
      <c r="E197" s="6">
        <v>0.17199999999999999</v>
      </c>
      <c r="F197" s="53">
        <f t="shared" si="54"/>
        <v>99</v>
      </c>
      <c r="G197" s="49"/>
      <c r="H197" s="4"/>
      <c r="I197" s="7"/>
      <c r="J197" s="9">
        <f t="shared" si="52"/>
        <v>17.027999999999999</v>
      </c>
      <c r="L197"/>
      <c r="M197"/>
      <c r="N197"/>
      <c r="O197"/>
    </row>
    <row r="198" spans="1:15" ht="15.75" customHeight="1">
      <c r="A198" s="181"/>
      <c r="B198" s="64">
        <f t="shared" si="53"/>
        <v>1</v>
      </c>
      <c r="C198" s="3" t="s">
        <v>38</v>
      </c>
      <c r="D198" s="46" t="s">
        <v>38</v>
      </c>
      <c r="E198" s="6">
        <v>0.04</v>
      </c>
      <c r="F198" s="53">
        <f t="shared" si="54"/>
        <v>99</v>
      </c>
      <c r="G198" s="49">
        <v>32</v>
      </c>
      <c r="H198" s="4">
        <f t="shared" ref="H198" si="57">G198*E198</f>
        <v>1.28</v>
      </c>
      <c r="I198" s="7">
        <f t="shared" ref="I198:I199" si="58">J198*G198</f>
        <v>126.72</v>
      </c>
      <c r="J198" s="9">
        <f t="shared" si="52"/>
        <v>3.96</v>
      </c>
    </row>
    <row r="199" spans="1:15" ht="15.75" customHeight="1">
      <c r="A199" s="181"/>
      <c r="B199" s="64">
        <f t="shared" si="53"/>
        <v>1</v>
      </c>
      <c r="C199" s="76" t="s">
        <v>22</v>
      </c>
      <c r="D199" s="44" t="s">
        <v>22</v>
      </c>
      <c r="E199" s="6">
        <v>0.05</v>
      </c>
      <c r="F199" s="53">
        <f t="shared" si="54"/>
        <v>99</v>
      </c>
      <c r="G199" s="50">
        <v>88</v>
      </c>
      <c r="H199" s="4">
        <f>G199*E199</f>
        <v>4.4000000000000004</v>
      </c>
      <c r="I199" s="7">
        <f t="shared" si="58"/>
        <v>435.6</v>
      </c>
      <c r="J199" s="9">
        <f t="shared" si="52"/>
        <v>4.95</v>
      </c>
    </row>
    <row r="200" spans="1:15" ht="15.75" customHeight="1">
      <c r="A200" s="210" t="s">
        <v>41</v>
      </c>
      <c r="B200" s="210"/>
      <c r="C200" s="210"/>
      <c r="D200" s="210"/>
      <c r="E200" s="74"/>
      <c r="F200" s="74"/>
      <c r="G200" s="74"/>
      <c r="H200" s="2">
        <f>SUM(H178:H199)</f>
        <v>61</v>
      </c>
      <c r="I200" s="2">
        <f>SUM(I178:I199)</f>
        <v>6039.0000000000009</v>
      </c>
      <c r="J200" s="2">
        <f>SUM(J178:J199)</f>
        <v>96.848600000000005</v>
      </c>
      <c r="L200"/>
      <c r="M200"/>
      <c r="N200"/>
      <c r="O200"/>
    </row>
    <row r="201" spans="1:15" customFormat="1" ht="15.75" customHeight="1"/>
    <row r="202" spans="1:15" customFormat="1" ht="15.75" customHeight="1"/>
    <row r="203" spans="1:15" customFormat="1" ht="15.75" customHeight="1"/>
    <row r="204" spans="1:15" customFormat="1" ht="15.75" customHeight="1"/>
    <row r="205" spans="1:15" customFormat="1" ht="15.75" customHeight="1"/>
    <row r="206" spans="1:15" customFormat="1" ht="15.75" customHeight="1"/>
    <row r="207" spans="1:15" customFormat="1" ht="15.75" customHeight="1"/>
    <row r="208" spans="1:15" customFormat="1" ht="15.75" customHeight="1"/>
    <row r="209" spans="1:10" customFormat="1" ht="15.75" customHeight="1"/>
    <row r="210" spans="1:10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>
      <c r="A211" s="196" t="s">
        <v>67</v>
      </c>
      <c r="B211" s="61">
        <v>2</v>
      </c>
      <c r="C211" s="217" t="s">
        <v>78</v>
      </c>
      <c r="D211" s="41" t="s">
        <v>6</v>
      </c>
      <c r="E211" s="6">
        <v>4.5999999999999999E-2</v>
      </c>
      <c r="F211" s="49">
        <f>B211*99</f>
        <v>198</v>
      </c>
      <c r="G211" s="49">
        <v>20</v>
      </c>
      <c r="H211" s="4">
        <f>G211*E211</f>
        <v>0.91999999999999993</v>
      </c>
      <c r="I211" s="7">
        <f>J211*G211</f>
        <v>182.16000000000003</v>
      </c>
      <c r="J211" s="9">
        <f>F211*E211</f>
        <v>9.1080000000000005</v>
      </c>
    </row>
    <row r="212" spans="1:10" ht="15.75" customHeight="1">
      <c r="A212" s="196"/>
      <c r="B212" s="64">
        <f>B211</f>
        <v>2</v>
      </c>
      <c r="C212" s="217"/>
      <c r="D212" s="41" t="s">
        <v>102</v>
      </c>
      <c r="E212" s="6">
        <v>0.02</v>
      </c>
      <c r="F212" s="53">
        <f>F211</f>
        <v>198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320.76</v>
      </c>
      <c r="J212" s="9">
        <f t="shared" ref="J212:J232" si="61">F212*E212</f>
        <v>3.96</v>
      </c>
    </row>
    <row r="213" spans="1:10" ht="15.75" customHeight="1">
      <c r="A213" s="196"/>
      <c r="B213" s="64">
        <f t="shared" ref="B213:B232" si="62">B212</f>
        <v>2</v>
      </c>
      <c r="C213" s="217"/>
      <c r="D213" s="42" t="s">
        <v>7</v>
      </c>
      <c r="E213" s="6">
        <v>3.0000000000000001E-3</v>
      </c>
      <c r="F213" s="53">
        <f t="shared" ref="F213:F232" si="63">F212</f>
        <v>198</v>
      </c>
      <c r="G213" s="51">
        <v>90</v>
      </c>
      <c r="H213" s="4">
        <f t="shared" si="59"/>
        <v>0.27</v>
      </c>
      <c r="I213" s="7">
        <f t="shared" si="60"/>
        <v>53.46</v>
      </c>
      <c r="J213" s="9">
        <f t="shared" si="61"/>
        <v>0.59399999999999997</v>
      </c>
    </row>
    <row r="214" spans="1:10" ht="15.75" customHeight="1">
      <c r="A214" s="196"/>
      <c r="B214" s="64">
        <f t="shared" si="62"/>
        <v>2</v>
      </c>
      <c r="C214" s="217"/>
      <c r="D214" s="41" t="s">
        <v>9</v>
      </c>
      <c r="E214" s="6">
        <v>1.3000000000000001E-2</v>
      </c>
      <c r="F214" s="53">
        <f t="shared" si="63"/>
        <v>198</v>
      </c>
      <c r="G214" s="51">
        <v>44</v>
      </c>
      <c r="H214" s="4">
        <f t="shared" si="59"/>
        <v>0.57200000000000006</v>
      </c>
      <c r="I214" s="7">
        <f t="shared" si="60"/>
        <v>113.25600000000001</v>
      </c>
      <c r="J214" s="9">
        <f t="shared" si="61"/>
        <v>2.5740000000000003</v>
      </c>
    </row>
    <row r="215" spans="1:10" ht="15.75" customHeight="1">
      <c r="A215" s="196"/>
      <c r="B215" s="64">
        <f t="shared" si="62"/>
        <v>2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3"/>
        <v>198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1773.6839999999982</v>
      </c>
      <c r="J215" s="9">
        <f t="shared" si="61"/>
        <v>5.3747999999999942</v>
      </c>
    </row>
    <row r="216" spans="1:10" ht="15.75" customHeight="1">
      <c r="A216" s="196"/>
      <c r="B216" s="64">
        <f t="shared" si="62"/>
        <v>2</v>
      </c>
      <c r="C216" s="219"/>
      <c r="D216" s="41" t="s">
        <v>8</v>
      </c>
      <c r="E216" s="6">
        <v>0.107</v>
      </c>
      <c r="F216" s="53">
        <f t="shared" si="63"/>
        <v>198</v>
      </c>
      <c r="G216" s="49">
        <v>28</v>
      </c>
      <c r="H216" s="4">
        <f t="shared" ref="H216:H220" si="64">G216*E216</f>
        <v>2.996</v>
      </c>
      <c r="I216" s="7">
        <f t="shared" si="60"/>
        <v>593.20799999999997</v>
      </c>
      <c r="J216" s="9">
        <f t="shared" si="61"/>
        <v>21.186</v>
      </c>
    </row>
    <row r="217" spans="1:10" ht="15.75" customHeight="1">
      <c r="A217" s="196"/>
      <c r="B217" s="64">
        <f t="shared" si="62"/>
        <v>2</v>
      </c>
      <c r="C217" s="219"/>
      <c r="D217" s="41" t="s">
        <v>87</v>
      </c>
      <c r="E217" s="6">
        <v>6.0000000000000001E-3</v>
      </c>
      <c r="F217" s="53">
        <f t="shared" si="63"/>
        <v>198</v>
      </c>
      <c r="G217" s="49">
        <v>82</v>
      </c>
      <c r="H217" s="4">
        <f t="shared" si="64"/>
        <v>0.49199999999999999</v>
      </c>
      <c r="I217" s="7">
        <f t="shared" si="60"/>
        <v>97.415999999999997</v>
      </c>
      <c r="J217" s="9">
        <f t="shared" si="61"/>
        <v>1.1879999999999999</v>
      </c>
    </row>
    <row r="218" spans="1:10" ht="15.75" customHeight="1">
      <c r="A218" s="196"/>
      <c r="B218" s="64">
        <f t="shared" si="62"/>
        <v>2</v>
      </c>
      <c r="C218" s="219"/>
      <c r="D218" s="41" t="s">
        <v>9</v>
      </c>
      <c r="E218" s="6">
        <v>1.3000000000000001E-2</v>
      </c>
      <c r="F218" s="53">
        <f t="shared" si="63"/>
        <v>198</v>
      </c>
      <c r="G218" s="49">
        <v>44</v>
      </c>
      <c r="H218" s="4">
        <f t="shared" si="64"/>
        <v>0.57200000000000006</v>
      </c>
      <c r="I218" s="7">
        <f t="shared" si="60"/>
        <v>113.25600000000001</v>
      </c>
      <c r="J218" s="9">
        <f t="shared" si="61"/>
        <v>2.5740000000000003</v>
      </c>
    </row>
    <row r="219" spans="1:10" ht="15.75" customHeight="1">
      <c r="A219" s="196"/>
      <c r="B219" s="64">
        <f t="shared" si="62"/>
        <v>2</v>
      </c>
      <c r="C219" s="219"/>
      <c r="D219" s="42" t="s">
        <v>11</v>
      </c>
      <c r="E219" s="6">
        <v>1.2E-2</v>
      </c>
      <c r="F219" s="53">
        <f t="shared" si="63"/>
        <v>198</v>
      </c>
      <c r="G219" s="49">
        <v>28</v>
      </c>
      <c r="H219" s="4">
        <f t="shared" si="64"/>
        <v>0.33600000000000002</v>
      </c>
      <c r="I219" s="7">
        <f t="shared" si="60"/>
        <v>66.527999999999992</v>
      </c>
      <c r="J219" s="9">
        <f t="shared" si="61"/>
        <v>2.3759999999999999</v>
      </c>
    </row>
    <row r="220" spans="1:10" ht="15.75" customHeight="1">
      <c r="A220" s="196"/>
      <c r="B220" s="64">
        <f t="shared" si="62"/>
        <v>2</v>
      </c>
      <c r="C220" s="219"/>
      <c r="D220" s="42" t="s">
        <v>7</v>
      </c>
      <c r="E220" s="6">
        <v>3.0000000000000001E-3</v>
      </c>
      <c r="F220" s="53">
        <f t="shared" si="63"/>
        <v>198</v>
      </c>
      <c r="G220" s="49">
        <v>90</v>
      </c>
      <c r="H220" s="4">
        <f t="shared" si="64"/>
        <v>0.27</v>
      </c>
      <c r="I220" s="7">
        <f t="shared" si="60"/>
        <v>53.46</v>
      </c>
      <c r="J220" s="9">
        <f t="shared" si="61"/>
        <v>0.59399999999999997</v>
      </c>
    </row>
    <row r="221" spans="1:10" ht="15.75" customHeight="1">
      <c r="A221" s="196"/>
      <c r="B221" s="64">
        <f t="shared" si="62"/>
        <v>2</v>
      </c>
      <c r="C221" s="219"/>
      <c r="D221" s="42" t="s">
        <v>32</v>
      </c>
      <c r="E221" s="6">
        <v>6.0000000000000001E-3</v>
      </c>
      <c r="F221" s="53">
        <f t="shared" si="63"/>
        <v>198</v>
      </c>
      <c r="G221" s="49">
        <v>170</v>
      </c>
      <c r="H221" s="4">
        <f>G221*E221</f>
        <v>1.02</v>
      </c>
      <c r="I221" s="7">
        <f t="shared" si="60"/>
        <v>201.95999999999998</v>
      </c>
      <c r="J221" s="9">
        <f t="shared" si="61"/>
        <v>1.1879999999999999</v>
      </c>
    </row>
    <row r="222" spans="1:10" ht="15.75" customHeight="1">
      <c r="A222" s="196"/>
      <c r="B222" s="64">
        <f t="shared" si="62"/>
        <v>2</v>
      </c>
      <c r="C222" s="220"/>
      <c r="D222" s="42" t="s">
        <v>79</v>
      </c>
      <c r="E222" s="6">
        <v>0.188</v>
      </c>
      <c r="F222" s="53">
        <f t="shared" si="63"/>
        <v>198</v>
      </c>
      <c r="G222" s="49"/>
      <c r="H222" s="4"/>
      <c r="I222" s="7"/>
      <c r="J222" s="9">
        <f t="shared" si="61"/>
        <v>37.223999999999997</v>
      </c>
    </row>
    <row r="223" spans="1:10" ht="15.75" customHeight="1">
      <c r="A223" s="196"/>
      <c r="B223" s="64">
        <f t="shared" si="62"/>
        <v>2</v>
      </c>
      <c r="C223" s="221" t="s">
        <v>86</v>
      </c>
      <c r="D223" s="41" t="s">
        <v>81</v>
      </c>
      <c r="E223" s="6">
        <v>8.8999999999999996E-2</v>
      </c>
      <c r="F223" s="53">
        <f t="shared" si="63"/>
        <v>198</v>
      </c>
      <c r="G223" s="49">
        <v>330</v>
      </c>
      <c r="H223" s="4">
        <f>G223*E223</f>
        <v>29.369999999999997</v>
      </c>
      <c r="I223" s="7">
        <f t="shared" ref="I223:I225" si="65">J223*G223</f>
        <v>5815.26</v>
      </c>
      <c r="J223" s="9">
        <f t="shared" si="61"/>
        <v>17.622</v>
      </c>
    </row>
    <row r="224" spans="1:10" ht="15.75" customHeight="1">
      <c r="A224" s="196"/>
      <c r="B224" s="64">
        <f t="shared" si="62"/>
        <v>2</v>
      </c>
      <c r="C224" s="222"/>
      <c r="D224" s="41" t="s">
        <v>9</v>
      </c>
      <c r="E224" s="6">
        <v>3.0000000000000001E-3</v>
      </c>
      <c r="F224" s="53">
        <f t="shared" si="63"/>
        <v>198</v>
      </c>
      <c r="G224" s="49">
        <v>44</v>
      </c>
      <c r="H224" s="4">
        <f t="shared" ref="H224:H225" si="66">G224*E224</f>
        <v>0.13200000000000001</v>
      </c>
      <c r="I224" s="7">
        <f t="shared" si="65"/>
        <v>26.135999999999999</v>
      </c>
      <c r="J224" s="9">
        <f t="shared" si="61"/>
        <v>0.59399999999999997</v>
      </c>
    </row>
    <row r="225" spans="1:15" ht="15.75" customHeight="1">
      <c r="A225" s="196"/>
      <c r="B225" s="64">
        <f t="shared" si="62"/>
        <v>2</v>
      </c>
      <c r="C225" s="223"/>
      <c r="D225" s="41" t="s">
        <v>11</v>
      </c>
      <c r="E225" s="6">
        <v>3.0000000000000001E-3</v>
      </c>
      <c r="F225" s="53">
        <f t="shared" si="63"/>
        <v>198</v>
      </c>
      <c r="G225" s="49">
        <v>28</v>
      </c>
      <c r="H225" s="4">
        <f t="shared" si="66"/>
        <v>8.4000000000000005E-2</v>
      </c>
      <c r="I225" s="7">
        <f t="shared" si="65"/>
        <v>16.631999999999998</v>
      </c>
      <c r="J225" s="9">
        <f t="shared" si="61"/>
        <v>0.59399999999999997</v>
      </c>
    </row>
    <row r="226" spans="1:15" ht="15.75" customHeight="1">
      <c r="A226" s="196"/>
      <c r="B226" s="64">
        <f t="shared" si="62"/>
        <v>2</v>
      </c>
      <c r="C226" s="218" t="s">
        <v>42</v>
      </c>
      <c r="D226" s="41" t="s">
        <v>44</v>
      </c>
      <c r="E226" s="6">
        <v>5.0999999999999997E-2</v>
      </c>
      <c r="F226" s="53">
        <f t="shared" si="63"/>
        <v>198</v>
      </c>
      <c r="G226" s="49">
        <v>50</v>
      </c>
      <c r="H226" s="4">
        <f>G226*E226</f>
        <v>2.5499999999999998</v>
      </c>
      <c r="I226" s="7">
        <f t="shared" si="60"/>
        <v>504.9</v>
      </c>
      <c r="J226" s="9">
        <f t="shared" si="61"/>
        <v>10.097999999999999</v>
      </c>
    </row>
    <row r="227" spans="1:15" ht="15.75" customHeight="1">
      <c r="A227" s="196"/>
      <c r="B227" s="64">
        <f t="shared" si="62"/>
        <v>2</v>
      </c>
      <c r="C227" s="220"/>
      <c r="D227" s="41" t="s">
        <v>27</v>
      </c>
      <c r="E227" s="6">
        <v>5.0000000000000001E-3</v>
      </c>
      <c r="F227" s="53">
        <f t="shared" si="63"/>
        <v>198</v>
      </c>
      <c r="G227" s="49">
        <v>710</v>
      </c>
      <c r="H227" s="4">
        <f t="shared" si="59"/>
        <v>3.5500000000000003</v>
      </c>
      <c r="I227" s="7">
        <f t="shared" si="60"/>
        <v>702.9</v>
      </c>
      <c r="J227" s="9">
        <f t="shared" si="61"/>
        <v>0.99</v>
      </c>
    </row>
    <row r="228" spans="1:15" ht="15.75" customHeight="1">
      <c r="A228" s="196"/>
      <c r="B228" s="64">
        <f t="shared" si="62"/>
        <v>2</v>
      </c>
      <c r="C228" s="218" t="s">
        <v>39</v>
      </c>
      <c r="D228" s="41" t="s">
        <v>76</v>
      </c>
      <c r="E228" s="8">
        <v>0.02</v>
      </c>
      <c r="F228" s="53">
        <f t="shared" si="63"/>
        <v>198</v>
      </c>
      <c r="G228" s="49">
        <v>250</v>
      </c>
      <c r="H228" s="4">
        <f t="shared" si="59"/>
        <v>5</v>
      </c>
      <c r="I228" s="7">
        <f t="shared" si="60"/>
        <v>990</v>
      </c>
      <c r="J228" s="9">
        <f t="shared" si="61"/>
        <v>3.96</v>
      </c>
      <c r="L228"/>
      <c r="M228"/>
      <c r="N228"/>
      <c r="O228"/>
    </row>
    <row r="229" spans="1:15" s="17" customFormat="1" ht="15.75" customHeight="1">
      <c r="A229" s="196"/>
      <c r="B229" s="64">
        <f t="shared" si="62"/>
        <v>2</v>
      </c>
      <c r="C229" s="219"/>
      <c r="D229" s="41" t="s">
        <v>12</v>
      </c>
      <c r="E229" s="8">
        <v>0.02</v>
      </c>
      <c r="F229" s="53">
        <f t="shared" si="63"/>
        <v>198</v>
      </c>
      <c r="G229" s="49">
        <v>46</v>
      </c>
      <c r="H229" s="4">
        <f t="shared" si="59"/>
        <v>0.92</v>
      </c>
      <c r="I229" s="7">
        <f t="shared" si="60"/>
        <v>182.16</v>
      </c>
      <c r="J229" s="9">
        <f t="shared" si="61"/>
        <v>3.96</v>
      </c>
      <c r="K229"/>
      <c r="L229"/>
      <c r="M229"/>
      <c r="N229"/>
      <c r="O229"/>
    </row>
    <row r="230" spans="1:15" ht="15.75" customHeight="1">
      <c r="A230" s="196"/>
      <c r="B230" s="64">
        <f t="shared" si="62"/>
        <v>2</v>
      </c>
      <c r="C230" s="219"/>
      <c r="D230" s="41" t="s">
        <v>13</v>
      </c>
      <c r="E230" s="20">
        <v>2.0000000000000001E-4</v>
      </c>
      <c r="F230" s="53">
        <f t="shared" si="63"/>
        <v>198</v>
      </c>
      <c r="G230" s="49">
        <v>440</v>
      </c>
      <c r="H230" s="4">
        <f t="shared" si="59"/>
        <v>8.8000000000000009E-2</v>
      </c>
      <c r="I230" s="7">
        <f t="shared" si="60"/>
        <v>17.424000000000003</v>
      </c>
      <c r="J230" s="9">
        <f t="shared" si="61"/>
        <v>3.9600000000000003E-2</v>
      </c>
      <c r="L230"/>
      <c r="M230"/>
      <c r="N230"/>
      <c r="O230"/>
    </row>
    <row r="231" spans="1:15" ht="15.75" customHeight="1">
      <c r="A231" s="196"/>
      <c r="B231" s="64">
        <f t="shared" si="62"/>
        <v>2</v>
      </c>
      <c r="C231" s="220"/>
      <c r="D231" s="41" t="s">
        <v>79</v>
      </c>
      <c r="E231" s="8">
        <v>0.2</v>
      </c>
      <c r="F231" s="53">
        <f t="shared" si="63"/>
        <v>198</v>
      </c>
      <c r="G231" s="49"/>
      <c r="H231" s="4"/>
      <c r="I231" s="7"/>
      <c r="J231" s="9">
        <f t="shared" si="61"/>
        <v>39.6</v>
      </c>
      <c r="L231"/>
      <c r="M231"/>
      <c r="N231"/>
      <c r="O231"/>
    </row>
    <row r="232" spans="1:15" ht="15.75" customHeight="1">
      <c r="A232" s="196"/>
      <c r="B232" s="64">
        <f t="shared" si="62"/>
        <v>2</v>
      </c>
      <c r="C232" s="3" t="s">
        <v>38</v>
      </c>
      <c r="D232" s="46" t="s">
        <v>38</v>
      </c>
      <c r="E232" s="6">
        <v>0.04</v>
      </c>
      <c r="F232" s="53">
        <f t="shared" si="63"/>
        <v>198</v>
      </c>
      <c r="G232" s="49">
        <v>32</v>
      </c>
      <c r="H232" s="4">
        <f t="shared" si="59"/>
        <v>1.28</v>
      </c>
      <c r="I232" s="7">
        <f t="shared" si="60"/>
        <v>253.44</v>
      </c>
      <c r="J232" s="9">
        <f t="shared" si="61"/>
        <v>7.92</v>
      </c>
    </row>
    <row r="233" spans="1:15" ht="15.75" customHeight="1">
      <c r="A233" s="210" t="s">
        <v>41</v>
      </c>
      <c r="B233" s="210"/>
      <c r="C233" s="210"/>
      <c r="D233" s="210"/>
      <c r="E233" s="74"/>
      <c r="F233" s="74"/>
      <c r="G233" s="74"/>
      <c r="H233" s="2">
        <f>SUM(H211:H232)</f>
        <v>60.999999999999986</v>
      </c>
      <c r="I233" s="2">
        <f t="shared" ref="I233:J233" si="67">SUM(I211:I232)</f>
        <v>12077.999999999998</v>
      </c>
      <c r="J233" s="2">
        <f t="shared" si="67"/>
        <v>173.31839999999994</v>
      </c>
    </row>
    <row r="234" spans="1:15" ht="15.75" customHeight="1">
      <c r="A234" s="180" t="s">
        <v>68</v>
      </c>
      <c r="B234" s="61">
        <v>2</v>
      </c>
      <c r="C234" s="229" t="s">
        <v>36</v>
      </c>
      <c r="D234" s="41" t="s">
        <v>6</v>
      </c>
      <c r="E234" s="6">
        <v>3.6000000000000004E-2</v>
      </c>
      <c r="F234" s="49">
        <f>B234*99</f>
        <v>198</v>
      </c>
      <c r="G234" s="49">
        <v>20</v>
      </c>
      <c r="H234" s="4">
        <f>G234*E234</f>
        <v>0.72000000000000008</v>
      </c>
      <c r="I234" s="7">
        <f>J234*G234</f>
        <v>142.56000000000003</v>
      </c>
      <c r="J234" s="9">
        <f>F234*E234</f>
        <v>7.128000000000001</v>
      </c>
    </row>
    <row r="235" spans="1:15" ht="15.75" customHeight="1">
      <c r="A235" s="181"/>
      <c r="B235" s="64">
        <f>B234</f>
        <v>2</v>
      </c>
      <c r="C235" s="229"/>
      <c r="D235" s="41" t="s">
        <v>15</v>
      </c>
      <c r="E235" s="6">
        <v>0.01</v>
      </c>
      <c r="F235" s="53">
        <f>F234</f>
        <v>198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277.2</v>
      </c>
      <c r="J235" s="9">
        <f t="shared" ref="J235:J258" si="70">F235*E235</f>
        <v>1.98</v>
      </c>
    </row>
    <row r="236" spans="1:15" ht="15.75" customHeight="1">
      <c r="A236" s="181"/>
      <c r="B236" s="64">
        <f t="shared" ref="B236:B258" si="71">B235</f>
        <v>2</v>
      </c>
      <c r="C236" s="229"/>
      <c r="D236" s="41" t="s">
        <v>17</v>
      </c>
      <c r="E236" s="6">
        <v>0.01</v>
      </c>
      <c r="F236" s="53">
        <f>F234</f>
        <v>198</v>
      </c>
      <c r="G236" s="50">
        <v>150</v>
      </c>
      <c r="H236" s="4">
        <f t="shared" si="68"/>
        <v>1.5</v>
      </c>
      <c r="I236" s="7">
        <f t="shared" si="69"/>
        <v>297</v>
      </c>
      <c r="J236" s="9">
        <f t="shared" si="70"/>
        <v>1.98</v>
      </c>
    </row>
    <row r="237" spans="1:15" ht="15.75" customHeight="1">
      <c r="A237" s="181"/>
      <c r="B237" s="64">
        <f t="shared" si="71"/>
        <v>2</v>
      </c>
      <c r="C237" s="229"/>
      <c r="D237" s="42" t="s">
        <v>7</v>
      </c>
      <c r="E237" s="6">
        <v>4.0000000000000001E-3</v>
      </c>
      <c r="F237" s="53">
        <f t="shared" ref="F237" si="72">F236</f>
        <v>198</v>
      </c>
      <c r="G237" s="51">
        <v>90</v>
      </c>
      <c r="H237" s="4">
        <f t="shared" si="68"/>
        <v>0.36</v>
      </c>
      <c r="I237" s="7">
        <f t="shared" si="69"/>
        <v>71.28</v>
      </c>
      <c r="J237" s="9">
        <f t="shared" si="70"/>
        <v>0.79200000000000004</v>
      </c>
      <c r="L237"/>
      <c r="M237"/>
      <c r="N237"/>
      <c r="O237"/>
    </row>
    <row r="238" spans="1:15" ht="15.75" customHeight="1">
      <c r="A238" s="181"/>
      <c r="B238" s="64">
        <f t="shared" si="71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198</v>
      </c>
      <c r="G238" s="49">
        <v>25</v>
      </c>
      <c r="H238" s="4">
        <f t="shared" si="68"/>
        <v>0.625</v>
      </c>
      <c r="I238" s="7">
        <f t="shared" si="69"/>
        <v>123.75</v>
      </c>
      <c r="J238" s="9">
        <f t="shared" si="70"/>
        <v>4.95</v>
      </c>
      <c r="L238"/>
      <c r="M238"/>
      <c r="N238"/>
      <c r="O238"/>
    </row>
    <row r="239" spans="1:15" ht="15.75" customHeight="1">
      <c r="A239" s="181"/>
      <c r="B239" s="64">
        <f t="shared" si="71"/>
        <v>2</v>
      </c>
      <c r="C239" s="186"/>
      <c r="D239" s="41" t="s">
        <v>6</v>
      </c>
      <c r="E239" s="8">
        <v>0.05</v>
      </c>
      <c r="F239" s="53">
        <f t="shared" ref="F239:F258" si="73">F238</f>
        <v>198</v>
      </c>
      <c r="G239" s="50">
        <v>20</v>
      </c>
      <c r="H239" s="4">
        <f t="shared" si="68"/>
        <v>1</v>
      </c>
      <c r="I239" s="7">
        <f t="shared" si="69"/>
        <v>198</v>
      </c>
      <c r="J239" s="9">
        <f t="shared" si="70"/>
        <v>9.9</v>
      </c>
      <c r="L239"/>
      <c r="M239"/>
      <c r="N239"/>
      <c r="O239"/>
    </row>
    <row r="240" spans="1:15" ht="15.75" customHeight="1">
      <c r="A240" s="181"/>
      <c r="B240" s="64">
        <f t="shared" si="71"/>
        <v>2</v>
      </c>
      <c r="C240" s="186"/>
      <c r="D240" s="41" t="s">
        <v>8</v>
      </c>
      <c r="E240" s="5">
        <v>2.7E-2</v>
      </c>
      <c r="F240" s="53">
        <f t="shared" si="73"/>
        <v>198</v>
      </c>
      <c r="G240" s="51">
        <v>28</v>
      </c>
      <c r="H240" s="4">
        <f t="shared" si="68"/>
        <v>0.75600000000000001</v>
      </c>
      <c r="I240" s="7">
        <f t="shared" si="69"/>
        <v>149.68799999999999</v>
      </c>
      <c r="J240" s="9">
        <f t="shared" si="70"/>
        <v>5.3460000000000001</v>
      </c>
      <c r="L240"/>
      <c r="M240"/>
      <c r="N240"/>
      <c r="O240"/>
    </row>
    <row r="241" spans="1:15" ht="15.75" customHeight="1">
      <c r="A241" s="181"/>
      <c r="B241" s="64">
        <f t="shared" si="71"/>
        <v>2</v>
      </c>
      <c r="C241" s="186"/>
      <c r="D241" s="41" t="s">
        <v>9</v>
      </c>
      <c r="E241" s="5">
        <v>1.2999999999999999E-2</v>
      </c>
      <c r="F241" s="53">
        <f t="shared" si="73"/>
        <v>198</v>
      </c>
      <c r="G241" s="52">
        <v>44</v>
      </c>
      <c r="H241" s="4">
        <f t="shared" si="68"/>
        <v>0.57199999999999995</v>
      </c>
      <c r="I241" s="7">
        <f t="shared" si="69"/>
        <v>113.256</v>
      </c>
      <c r="J241" s="9">
        <f t="shared" si="70"/>
        <v>2.5739999999999998</v>
      </c>
      <c r="L241"/>
      <c r="M241"/>
      <c r="N241"/>
      <c r="O241"/>
    </row>
    <row r="242" spans="1:15" ht="15.75" customHeight="1">
      <c r="A242" s="181"/>
      <c r="B242" s="64">
        <f t="shared" si="71"/>
        <v>2</v>
      </c>
      <c r="C242" s="186"/>
      <c r="D242" s="41" t="s">
        <v>11</v>
      </c>
      <c r="E242" s="5">
        <v>1.2E-2</v>
      </c>
      <c r="F242" s="53">
        <f t="shared" si="73"/>
        <v>198</v>
      </c>
      <c r="G242" s="49">
        <v>28</v>
      </c>
      <c r="H242" s="4">
        <f t="shared" si="68"/>
        <v>0.33600000000000002</v>
      </c>
      <c r="I242" s="7">
        <f t="shared" si="69"/>
        <v>66.527999999999992</v>
      </c>
      <c r="J242" s="9">
        <f t="shared" si="70"/>
        <v>2.3759999999999999</v>
      </c>
      <c r="L242"/>
      <c r="M242"/>
      <c r="N242"/>
      <c r="O242"/>
    </row>
    <row r="243" spans="1:15" ht="15.75" customHeight="1">
      <c r="A243" s="181"/>
      <c r="B243" s="64">
        <f t="shared" si="71"/>
        <v>2</v>
      </c>
      <c r="C243" s="186"/>
      <c r="D243" s="41" t="s">
        <v>32</v>
      </c>
      <c r="E243" s="5">
        <v>7.4999999999999997E-3</v>
      </c>
      <c r="F243" s="53">
        <f t="shared" si="73"/>
        <v>198</v>
      </c>
      <c r="G243" s="49">
        <v>170</v>
      </c>
      <c r="H243" s="4">
        <f t="shared" si="68"/>
        <v>1.2749999999999999</v>
      </c>
      <c r="I243" s="7">
        <f t="shared" si="69"/>
        <v>252.45</v>
      </c>
      <c r="J243" s="9">
        <f t="shared" si="70"/>
        <v>1.4849999999999999</v>
      </c>
      <c r="L243"/>
      <c r="M243"/>
      <c r="N243"/>
      <c r="O243"/>
    </row>
    <row r="244" spans="1:15" ht="15.75" customHeight="1">
      <c r="A244" s="181"/>
      <c r="B244" s="64">
        <f t="shared" si="71"/>
        <v>2</v>
      </c>
      <c r="C244" s="186"/>
      <c r="D244" s="41" t="s">
        <v>27</v>
      </c>
      <c r="E244" s="5">
        <v>5.0000000000000001E-3</v>
      </c>
      <c r="F244" s="53">
        <f t="shared" si="73"/>
        <v>198</v>
      </c>
      <c r="G244" s="49">
        <v>710</v>
      </c>
      <c r="H244" s="4">
        <f t="shared" si="68"/>
        <v>3.5500000000000003</v>
      </c>
      <c r="I244" s="7">
        <f t="shared" si="69"/>
        <v>702.9</v>
      </c>
      <c r="J244" s="9">
        <f t="shared" si="70"/>
        <v>0.99</v>
      </c>
      <c r="L244"/>
      <c r="M244"/>
      <c r="N244"/>
      <c r="O244"/>
    </row>
    <row r="245" spans="1:15" ht="15.75" customHeight="1">
      <c r="A245" s="181"/>
      <c r="B245" s="64">
        <f t="shared" si="71"/>
        <v>2</v>
      </c>
      <c r="C245" s="186"/>
      <c r="D245" s="41" t="s">
        <v>12</v>
      </c>
      <c r="E245" s="5">
        <v>2.5000000000000001E-3</v>
      </c>
      <c r="F245" s="53">
        <f t="shared" si="73"/>
        <v>198</v>
      </c>
      <c r="G245" s="49">
        <v>46</v>
      </c>
      <c r="H245" s="4">
        <f t="shared" si="68"/>
        <v>0.115</v>
      </c>
      <c r="I245" s="7">
        <f t="shared" si="69"/>
        <v>22.77</v>
      </c>
      <c r="J245" s="9">
        <f t="shared" si="70"/>
        <v>0.495</v>
      </c>
      <c r="L245"/>
      <c r="M245"/>
      <c r="N245"/>
      <c r="O245"/>
    </row>
    <row r="246" spans="1:15" ht="15.75" customHeight="1">
      <c r="A246" s="181"/>
      <c r="B246" s="64">
        <f t="shared" si="71"/>
        <v>2</v>
      </c>
      <c r="C246" s="186"/>
      <c r="D246" s="41" t="s">
        <v>13</v>
      </c>
      <c r="E246" s="5">
        <v>4.0000000000000002E-4</v>
      </c>
      <c r="F246" s="53">
        <f t="shared" si="73"/>
        <v>198</v>
      </c>
      <c r="G246" s="49">
        <v>440</v>
      </c>
      <c r="H246" s="4">
        <f t="shared" si="68"/>
        <v>0.17600000000000002</v>
      </c>
      <c r="I246" s="7">
        <f t="shared" si="69"/>
        <v>34.848000000000006</v>
      </c>
      <c r="J246" s="9">
        <f t="shared" si="70"/>
        <v>7.9200000000000007E-2</v>
      </c>
      <c r="L246"/>
      <c r="M246"/>
      <c r="N246"/>
      <c r="O246"/>
    </row>
    <row r="247" spans="1:15" ht="15.75" customHeight="1">
      <c r="A247" s="181"/>
      <c r="B247" s="64">
        <f t="shared" si="71"/>
        <v>2</v>
      </c>
      <c r="C247" s="187"/>
      <c r="D247" s="41" t="s">
        <v>79</v>
      </c>
      <c r="E247" s="8">
        <v>0.2</v>
      </c>
      <c r="F247" s="53">
        <f t="shared" si="73"/>
        <v>198</v>
      </c>
      <c r="G247" s="49"/>
      <c r="H247" s="4"/>
      <c r="I247" s="7"/>
      <c r="J247" s="9">
        <f>F247*E247</f>
        <v>39.6</v>
      </c>
      <c r="L247"/>
      <c r="M247"/>
      <c r="N247"/>
      <c r="O247"/>
    </row>
    <row r="248" spans="1:15" ht="15.75" customHeight="1">
      <c r="A248" s="181"/>
      <c r="B248" s="64">
        <f t="shared" si="71"/>
        <v>2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3"/>
        <v>198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3148.0020000000027</v>
      </c>
      <c r="J248" s="6">
        <f t="shared" si="70"/>
        <v>9.5394000000000077</v>
      </c>
      <c r="L248"/>
      <c r="M248"/>
      <c r="N248"/>
      <c r="O248"/>
    </row>
    <row r="249" spans="1:15" ht="15.75" customHeight="1">
      <c r="A249" s="181"/>
      <c r="B249" s="64">
        <f t="shared" si="71"/>
        <v>2</v>
      </c>
      <c r="C249" s="230"/>
      <c r="D249" s="42" t="s">
        <v>38</v>
      </c>
      <c r="E249" s="6">
        <v>9.0000000000000011E-3</v>
      </c>
      <c r="F249" s="53">
        <f t="shared" si="73"/>
        <v>198</v>
      </c>
      <c r="G249" s="50">
        <v>32</v>
      </c>
      <c r="H249" s="4">
        <f t="shared" si="68"/>
        <v>0.28800000000000003</v>
      </c>
      <c r="I249" s="7">
        <f t="shared" si="69"/>
        <v>57.024000000000008</v>
      </c>
      <c r="J249" s="6">
        <f t="shared" si="70"/>
        <v>1.7820000000000003</v>
      </c>
      <c r="L249"/>
      <c r="M249"/>
      <c r="N249"/>
      <c r="O249"/>
    </row>
    <row r="250" spans="1:15" ht="15.75" customHeight="1">
      <c r="A250" s="181"/>
      <c r="B250" s="64">
        <f t="shared" si="71"/>
        <v>2</v>
      </c>
      <c r="C250" s="230"/>
      <c r="D250" s="42" t="s">
        <v>69</v>
      </c>
      <c r="E250" s="6">
        <v>1.2E-2</v>
      </c>
      <c r="F250" s="53">
        <f t="shared" si="73"/>
        <v>198</v>
      </c>
      <c r="G250" s="50">
        <v>90</v>
      </c>
      <c r="H250" s="4">
        <f t="shared" si="68"/>
        <v>1.08</v>
      </c>
      <c r="I250" s="7">
        <f t="shared" si="69"/>
        <v>213.84</v>
      </c>
      <c r="J250" s="6">
        <f t="shared" si="70"/>
        <v>2.3759999999999999</v>
      </c>
      <c r="L250"/>
      <c r="M250"/>
      <c r="N250"/>
      <c r="O250"/>
    </row>
    <row r="251" spans="1:15" ht="15.75" customHeight="1">
      <c r="A251" s="181"/>
      <c r="B251" s="64">
        <f t="shared" si="71"/>
        <v>2</v>
      </c>
      <c r="C251" s="230"/>
      <c r="D251" s="42" t="s">
        <v>19</v>
      </c>
      <c r="E251" s="6">
        <v>5.0000000000000001E-3</v>
      </c>
      <c r="F251" s="53">
        <f t="shared" si="73"/>
        <v>198</v>
      </c>
      <c r="G251" s="50">
        <v>100</v>
      </c>
      <c r="H251" s="4">
        <f t="shared" si="68"/>
        <v>0.5</v>
      </c>
      <c r="I251" s="7">
        <f t="shared" si="69"/>
        <v>99</v>
      </c>
      <c r="J251" s="6">
        <f t="shared" si="70"/>
        <v>0.99</v>
      </c>
      <c r="L251"/>
      <c r="M251"/>
      <c r="N251"/>
      <c r="O251"/>
    </row>
    <row r="252" spans="1:15" ht="15.75" customHeight="1">
      <c r="A252" s="181"/>
      <c r="B252" s="64">
        <f t="shared" si="71"/>
        <v>2</v>
      </c>
      <c r="C252" s="230"/>
      <c r="D252" s="42" t="s">
        <v>7</v>
      </c>
      <c r="E252" s="6">
        <v>3.0000000000000001E-3</v>
      </c>
      <c r="F252" s="53">
        <f t="shared" si="73"/>
        <v>198</v>
      </c>
      <c r="G252" s="50">
        <v>90</v>
      </c>
      <c r="H252" s="4">
        <f t="shared" si="68"/>
        <v>0.27</v>
      </c>
      <c r="I252" s="7">
        <f t="shared" si="69"/>
        <v>53.46</v>
      </c>
      <c r="J252" s="6">
        <f t="shared" si="70"/>
        <v>0.59399999999999997</v>
      </c>
      <c r="L252"/>
      <c r="M252"/>
      <c r="N252"/>
      <c r="O252"/>
    </row>
    <row r="253" spans="1:15" ht="15.75" customHeight="1">
      <c r="A253" s="181"/>
      <c r="B253" s="64">
        <f t="shared" si="71"/>
        <v>2</v>
      </c>
      <c r="C253" s="231" t="s">
        <v>37</v>
      </c>
      <c r="D253" s="41" t="s">
        <v>8</v>
      </c>
      <c r="E253" s="6">
        <v>0.17100000000000001</v>
      </c>
      <c r="F253" s="53">
        <f t="shared" si="73"/>
        <v>198</v>
      </c>
      <c r="G253" s="49">
        <v>28</v>
      </c>
      <c r="H253" s="4">
        <f t="shared" si="68"/>
        <v>4.7880000000000003</v>
      </c>
      <c r="I253" s="7">
        <f t="shared" si="69"/>
        <v>948.02400000000011</v>
      </c>
      <c r="J253" s="9">
        <f t="shared" si="70"/>
        <v>33.858000000000004</v>
      </c>
    </row>
    <row r="254" spans="1:15" ht="15.75" customHeight="1">
      <c r="A254" s="181"/>
      <c r="B254" s="64">
        <f t="shared" si="71"/>
        <v>2</v>
      </c>
      <c r="C254" s="231"/>
      <c r="D254" s="41" t="s">
        <v>27</v>
      </c>
      <c r="E254" s="6">
        <v>5.0000000000000001E-3</v>
      </c>
      <c r="F254" s="53">
        <f t="shared" si="73"/>
        <v>198</v>
      </c>
      <c r="G254" s="49">
        <v>710</v>
      </c>
      <c r="H254" s="4">
        <f t="shared" si="68"/>
        <v>3.5500000000000003</v>
      </c>
      <c r="I254" s="7">
        <f t="shared" si="69"/>
        <v>702.9</v>
      </c>
      <c r="J254" s="9">
        <f t="shared" si="70"/>
        <v>0.99</v>
      </c>
    </row>
    <row r="255" spans="1:15" ht="15.75" customHeight="1">
      <c r="A255" s="181"/>
      <c r="B255" s="64">
        <f t="shared" si="71"/>
        <v>2</v>
      </c>
      <c r="C255" s="231"/>
      <c r="D255" s="41" t="s">
        <v>69</v>
      </c>
      <c r="E255" s="6">
        <v>2.4E-2</v>
      </c>
      <c r="F255" s="53">
        <f t="shared" si="73"/>
        <v>198</v>
      </c>
      <c r="G255" s="49">
        <v>90</v>
      </c>
      <c r="H255" s="4">
        <f t="shared" si="68"/>
        <v>2.16</v>
      </c>
      <c r="I255" s="7">
        <f t="shared" si="69"/>
        <v>427.68</v>
      </c>
      <c r="J255" s="9">
        <f t="shared" si="70"/>
        <v>4.7519999999999998</v>
      </c>
    </row>
    <row r="256" spans="1:15" ht="15.75" customHeight="1">
      <c r="A256" s="181"/>
      <c r="B256" s="64">
        <f t="shared" si="71"/>
        <v>2</v>
      </c>
      <c r="C256" s="75" t="s">
        <v>65</v>
      </c>
      <c r="D256" s="43" t="s">
        <v>65</v>
      </c>
      <c r="E256" s="8">
        <v>0.2</v>
      </c>
      <c r="F256" s="53">
        <f t="shared" si="73"/>
        <v>198</v>
      </c>
      <c r="G256" s="49">
        <v>72</v>
      </c>
      <c r="H256" s="5">
        <f t="shared" si="68"/>
        <v>14.4</v>
      </c>
      <c r="I256" s="7">
        <f t="shared" si="69"/>
        <v>2851.2000000000003</v>
      </c>
      <c r="J256" s="9">
        <f t="shared" si="70"/>
        <v>39.6</v>
      </c>
      <c r="L256"/>
      <c r="M256"/>
      <c r="N256"/>
      <c r="O256"/>
    </row>
    <row r="257" spans="1:12" ht="15.75" customHeight="1">
      <c r="A257" s="181"/>
      <c r="B257" s="64">
        <f t="shared" si="71"/>
        <v>2</v>
      </c>
      <c r="C257" s="3" t="s">
        <v>38</v>
      </c>
      <c r="D257" s="46" t="s">
        <v>38</v>
      </c>
      <c r="E257" s="6">
        <v>0.04</v>
      </c>
      <c r="F257" s="53">
        <f t="shared" si="73"/>
        <v>198</v>
      </c>
      <c r="G257" s="49">
        <v>32</v>
      </c>
      <c r="H257" s="4">
        <f t="shared" si="68"/>
        <v>1.28</v>
      </c>
      <c r="I257" s="7">
        <f t="shared" si="69"/>
        <v>253.44</v>
      </c>
      <c r="J257" s="9">
        <f t="shared" si="70"/>
        <v>7.92</v>
      </c>
    </row>
    <row r="258" spans="1:12" ht="15.75" customHeight="1">
      <c r="A258" s="197"/>
      <c r="B258" s="64">
        <f t="shared" si="71"/>
        <v>2</v>
      </c>
      <c r="C258" s="76" t="s">
        <v>22</v>
      </c>
      <c r="D258" s="44" t="s">
        <v>22</v>
      </c>
      <c r="E258" s="6">
        <v>0.05</v>
      </c>
      <c r="F258" s="53">
        <f t="shared" si="73"/>
        <v>198</v>
      </c>
      <c r="G258" s="50">
        <v>88</v>
      </c>
      <c r="H258" s="4">
        <f t="shared" si="68"/>
        <v>4.4000000000000004</v>
      </c>
      <c r="I258" s="7">
        <f t="shared" si="69"/>
        <v>871.2</v>
      </c>
      <c r="J258" s="9">
        <f t="shared" si="70"/>
        <v>9.9</v>
      </c>
    </row>
    <row r="259" spans="1:12" ht="15.75" customHeight="1">
      <c r="A259" s="210" t="s">
        <v>41</v>
      </c>
      <c r="B259" s="210"/>
      <c r="C259" s="210"/>
      <c r="D259" s="210"/>
      <c r="E259" s="74"/>
      <c r="F259" s="74"/>
      <c r="G259" s="74"/>
      <c r="H259" s="2">
        <f>SUM(H234:H258)</f>
        <v>61.000000000000014</v>
      </c>
      <c r="I259" s="2">
        <f t="shared" ref="I259:J259" si="74">SUM(I234:I258)</f>
        <v>12078.000000000005</v>
      </c>
      <c r="J259" s="2">
        <f t="shared" si="74"/>
        <v>191.97660000000002</v>
      </c>
    </row>
    <row r="260" spans="1:12" customFormat="1" ht="15.75" customHeight="1"/>
    <row r="261" spans="1:12" customFormat="1" ht="15.75" customHeight="1"/>
    <row r="262" spans="1:12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>
      <c r="A263" s="180" t="s">
        <v>84</v>
      </c>
      <c r="B263" s="61">
        <v>2</v>
      </c>
      <c r="C263" s="226" t="s">
        <v>5</v>
      </c>
      <c r="D263" s="41" t="s">
        <v>6</v>
      </c>
      <c r="E263" s="8">
        <v>2.5999999999999999E-2</v>
      </c>
      <c r="F263" s="49">
        <f>B263*99</f>
        <v>198</v>
      </c>
      <c r="G263" s="49">
        <v>20</v>
      </c>
      <c r="H263" s="5">
        <f>G263*E263</f>
        <v>0.52</v>
      </c>
      <c r="I263" s="7">
        <f>J263*G263</f>
        <v>102.96</v>
      </c>
      <c r="J263" s="9">
        <f>F263*E263</f>
        <v>5.1479999999999997</v>
      </c>
      <c r="L263" s="18"/>
    </row>
    <row r="264" spans="1:12" ht="15.75" customHeight="1">
      <c r="A264" s="181"/>
      <c r="B264" s="64">
        <f>B263</f>
        <v>2</v>
      </c>
      <c r="C264" s="227"/>
      <c r="D264" s="41" t="s">
        <v>7</v>
      </c>
      <c r="E264" s="8">
        <v>6.0000000000000001E-3</v>
      </c>
      <c r="F264" s="53">
        <f>F263</f>
        <v>198</v>
      </c>
      <c r="G264" s="49">
        <v>90</v>
      </c>
      <c r="H264" s="5">
        <f t="shared" ref="H264:H268" si="75">G264*E264</f>
        <v>0.54</v>
      </c>
      <c r="I264" s="7">
        <f t="shared" ref="I264:I268" si="76">J264*G264</f>
        <v>106.92</v>
      </c>
      <c r="J264" s="9">
        <f t="shared" ref="J264:J268" si="77">F264*E264</f>
        <v>1.1879999999999999</v>
      </c>
      <c r="L264" s="18"/>
    </row>
    <row r="265" spans="1:12" ht="15.75" customHeight="1">
      <c r="A265" s="181"/>
      <c r="B265" s="64">
        <f t="shared" ref="B265:B280" si="78">B264</f>
        <v>2</v>
      </c>
      <c r="C265" s="227"/>
      <c r="D265" s="41" t="s">
        <v>8</v>
      </c>
      <c r="E265" s="8">
        <v>3.5000000000000003E-2</v>
      </c>
      <c r="F265" s="53">
        <f t="shared" ref="F265:F280" si="79">F264</f>
        <v>198</v>
      </c>
      <c r="G265" s="49">
        <v>28</v>
      </c>
      <c r="H265" s="5">
        <f t="shared" si="75"/>
        <v>0.98000000000000009</v>
      </c>
      <c r="I265" s="7">
        <f t="shared" si="76"/>
        <v>194.04000000000002</v>
      </c>
      <c r="J265" s="9">
        <f t="shared" si="77"/>
        <v>6.9300000000000006</v>
      </c>
      <c r="L265" s="18"/>
    </row>
    <row r="266" spans="1:12" ht="15.75" customHeight="1">
      <c r="A266" s="181"/>
      <c r="B266" s="64">
        <f t="shared" si="78"/>
        <v>2</v>
      </c>
      <c r="C266" s="227"/>
      <c r="D266" s="41" t="s">
        <v>10</v>
      </c>
      <c r="E266" s="8">
        <v>2.5000000000000001E-2</v>
      </c>
      <c r="F266" s="53">
        <f t="shared" si="79"/>
        <v>198</v>
      </c>
      <c r="G266" s="49">
        <v>86</v>
      </c>
      <c r="H266" s="5">
        <f t="shared" si="75"/>
        <v>2.15</v>
      </c>
      <c r="I266" s="7">
        <f t="shared" si="76"/>
        <v>425.7</v>
      </c>
      <c r="J266" s="9">
        <f t="shared" si="77"/>
        <v>4.95</v>
      </c>
      <c r="L266" s="18"/>
    </row>
    <row r="267" spans="1:12" ht="15.75" customHeight="1">
      <c r="A267" s="181"/>
      <c r="B267" s="64">
        <f t="shared" si="78"/>
        <v>2</v>
      </c>
      <c r="C267" s="227"/>
      <c r="D267" s="41" t="s">
        <v>9</v>
      </c>
      <c r="E267" s="8">
        <v>1.9E-2</v>
      </c>
      <c r="F267" s="53">
        <f t="shared" si="79"/>
        <v>198</v>
      </c>
      <c r="G267" s="49">
        <v>44</v>
      </c>
      <c r="H267" s="5">
        <f t="shared" si="75"/>
        <v>0.83599999999999997</v>
      </c>
      <c r="I267" s="7">
        <f t="shared" si="76"/>
        <v>165.52799999999999</v>
      </c>
      <c r="J267" s="9">
        <f t="shared" si="77"/>
        <v>3.762</v>
      </c>
      <c r="L267" s="18"/>
    </row>
    <row r="268" spans="1:12" ht="15.75" customHeight="1">
      <c r="A268" s="181"/>
      <c r="B268" s="64">
        <f t="shared" si="78"/>
        <v>2</v>
      </c>
      <c r="C268" s="228"/>
      <c r="D268" s="41" t="s">
        <v>11</v>
      </c>
      <c r="E268" s="8">
        <v>1.7999999999999999E-2</v>
      </c>
      <c r="F268" s="53">
        <f t="shared" si="79"/>
        <v>198</v>
      </c>
      <c r="G268" s="49">
        <v>28</v>
      </c>
      <c r="H268" s="5">
        <f t="shared" si="75"/>
        <v>0.504</v>
      </c>
      <c r="I268" s="7">
        <f t="shared" si="76"/>
        <v>99.791999999999987</v>
      </c>
      <c r="J268" s="9">
        <f t="shared" si="77"/>
        <v>3.5639999999999996</v>
      </c>
      <c r="L268" s="18"/>
    </row>
    <row r="269" spans="1:12" ht="15.75" customHeight="1">
      <c r="A269" s="181"/>
      <c r="B269" s="64">
        <f t="shared" si="78"/>
        <v>2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79"/>
        <v>198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6575.1840000000002</v>
      </c>
      <c r="J269" s="9">
        <f>F269*E269</f>
        <v>19.924800000000001</v>
      </c>
    </row>
    <row r="270" spans="1:12" ht="15.75" customHeight="1">
      <c r="A270" s="181"/>
      <c r="B270" s="64">
        <f t="shared" si="78"/>
        <v>2</v>
      </c>
      <c r="C270" s="227"/>
      <c r="D270" s="41" t="s">
        <v>57</v>
      </c>
      <c r="E270" s="6">
        <v>0.03</v>
      </c>
      <c r="F270" s="53">
        <f t="shared" si="79"/>
        <v>198</v>
      </c>
      <c r="G270" s="51">
        <v>120</v>
      </c>
      <c r="H270" s="4">
        <f t="shared" ref="H270:H272" si="80">G270*E270</f>
        <v>3.5999999999999996</v>
      </c>
      <c r="I270" s="7">
        <f t="shared" ref="I270:I272" si="81">J270*G270</f>
        <v>712.8</v>
      </c>
      <c r="J270" s="9">
        <f t="shared" ref="J270:J280" si="82">F270*E270</f>
        <v>5.9399999999999995</v>
      </c>
    </row>
    <row r="271" spans="1:12" ht="15.75" customHeight="1">
      <c r="A271" s="181"/>
      <c r="B271" s="64">
        <f t="shared" si="78"/>
        <v>2</v>
      </c>
      <c r="C271" s="227"/>
      <c r="D271" s="41" t="s">
        <v>32</v>
      </c>
      <c r="E271" s="6">
        <v>1.2E-2</v>
      </c>
      <c r="F271" s="53">
        <f t="shared" si="79"/>
        <v>198</v>
      </c>
      <c r="G271" s="51">
        <v>170</v>
      </c>
      <c r="H271" s="4">
        <f t="shared" si="80"/>
        <v>2.04</v>
      </c>
      <c r="I271" s="7">
        <f t="shared" si="81"/>
        <v>403.91999999999996</v>
      </c>
      <c r="J271" s="9">
        <f t="shared" si="82"/>
        <v>2.3759999999999999</v>
      </c>
    </row>
    <row r="272" spans="1:12" ht="15.75" customHeight="1">
      <c r="A272" s="181"/>
      <c r="B272" s="64">
        <f t="shared" si="78"/>
        <v>2</v>
      </c>
      <c r="C272" s="227"/>
      <c r="D272" s="41" t="s">
        <v>24</v>
      </c>
      <c r="E272" s="6">
        <v>2E-3</v>
      </c>
      <c r="F272" s="53">
        <f t="shared" si="79"/>
        <v>198</v>
      </c>
      <c r="G272" s="49">
        <v>200</v>
      </c>
      <c r="H272" s="4">
        <f t="shared" si="80"/>
        <v>0.4</v>
      </c>
      <c r="I272" s="7">
        <f t="shared" si="81"/>
        <v>79.2</v>
      </c>
      <c r="J272" s="9">
        <f t="shared" si="82"/>
        <v>0.39600000000000002</v>
      </c>
    </row>
    <row r="273" spans="1:15" ht="15.75" customHeight="1">
      <c r="A273" s="181"/>
      <c r="B273" s="64">
        <f t="shared" si="78"/>
        <v>2</v>
      </c>
      <c r="C273" s="228"/>
      <c r="D273" s="41" t="s">
        <v>79</v>
      </c>
      <c r="E273" s="6">
        <v>0.2</v>
      </c>
      <c r="F273" s="53">
        <f t="shared" si="79"/>
        <v>198</v>
      </c>
      <c r="G273" s="49"/>
      <c r="H273" s="4"/>
      <c r="I273" s="7"/>
      <c r="J273" s="9">
        <f t="shared" si="82"/>
        <v>39.6</v>
      </c>
    </row>
    <row r="274" spans="1:15" ht="15.75" customHeight="1">
      <c r="A274" s="181"/>
      <c r="B274" s="64">
        <f t="shared" si="78"/>
        <v>2</v>
      </c>
      <c r="C274" s="226" t="s">
        <v>82</v>
      </c>
      <c r="D274" s="41" t="s">
        <v>8</v>
      </c>
      <c r="E274" s="6">
        <v>0.2</v>
      </c>
      <c r="F274" s="53">
        <f t="shared" si="79"/>
        <v>198</v>
      </c>
      <c r="G274" s="49">
        <v>28</v>
      </c>
      <c r="H274" s="4">
        <f t="shared" ref="H274:H276" si="83">G274*E274</f>
        <v>5.6000000000000005</v>
      </c>
      <c r="I274" s="7">
        <f t="shared" ref="I274:I278" si="84">J274*G274</f>
        <v>1108.8</v>
      </c>
      <c r="J274" s="9">
        <f t="shared" si="82"/>
        <v>39.6</v>
      </c>
    </row>
    <row r="275" spans="1:15" ht="15.75" customHeight="1">
      <c r="A275" s="181"/>
      <c r="B275" s="64">
        <f t="shared" si="78"/>
        <v>2</v>
      </c>
      <c r="C275" s="228"/>
      <c r="D275" s="41" t="s">
        <v>27</v>
      </c>
      <c r="E275" s="6">
        <v>5.0000000000000001E-3</v>
      </c>
      <c r="F275" s="53">
        <f t="shared" si="79"/>
        <v>198</v>
      </c>
      <c r="G275" s="49">
        <v>710</v>
      </c>
      <c r="H275" s="4">
        <f t="shared" si="83"/>
        <v>3.5500000000000003</v>
      </c>
      <c r="I275" s="7">
        <f t="shared" si="84"/>
        <v>702.9</v>
      </c>
      <c r="J275" s="9">
        <f t="shared" si="82"/>
        <v>0.99</v>
      </c>
    </row>
    <row r="276" spans="1:15" ht="15.75" customHeight="1">
      <c r="A276" s="181"/>
      <c r="B276" s="64">
        <f t="shared" si="78"/>
        <v>2</v>
      </c>
      <c r="C276" s="218" t="s">
        <v>97</v>
      </c>
      <c r="D276" s="41" t="s">
        <v>29</v>
      </c>
      <c r="E276" s="6">
        <v>4.5999999999999999E-2</v>
      </c>
      <c r="F276" s="53">
        <f t="shared" si="79"/>
        <v>198</v>
      </c>
      <c r="G276" s="51">
        <v>100</v>
      </c>
      <c r="H276" s="4">
        <f t="shared" si="83"/>
        <v>4.5999999999999996</v>
      </c>
      <c r="I276" s="7">
        <f t="shared" si="84"/>
        <v>910.80000000000007</v>
      </c>
      <c r="J276" s="9">
        <f t="shared" si="82"/>
        <v>9.1080000000000005</v>
      </c>
    </row>
    <row r="277" spans="1:15" ht="15.75" customHeight="1">
      <c r="A277" s="181"/>
      <c r="B277" s="64">
        <f t="shared" si="78"/>
        <v>2</v>
      </c>
      <c r="C277" s="219"/>
      <c r="D277" s="41" t="s">
        <v>12</v>
      </c>
      <c r="E277" s="6">
        <v>2.4E-2</v>
      </c>
      <c r="F277" s="53">
        <f t="shared" si="79"/>
        <v>198</v>
      </c>
      <c r="G277" s="49">
        <v>46</v>
      </c>
      <c r="H277" s="4">
        <f>G277*E277</f>
        <v>1.1040000000000001</v>
      </c>
      <c r="I277" s="7">
        <f t="shared" si="84"/>
        <v>218.59199999999998</v>
      </c>
      <c r="J277" s="9">
        <f t="shared" si="82"/>
        <v>4.7519999999999998</v>
      </c>
    </row>
    <row r="278" spans="1:15" ht="15.75" customHeight="1">
      <c r="A278" s="181"/>
      <c r="B278" s="64">
        <f t="shared" si="78"/>
        <v>2</v>
      </c>
      <c r="C278" s="219"/>
      <c r="D278" s="41" t="s">
        <v>13</v>
      </c>
      <c r="E278" s="45">
        <v>2.0000000000000001E-4</v>
      </c>
      <c r="F278" s="53">
        <f t="shared" si="79"/>
        <v>198</v>
      </c>
      <c r="G278" s="49">
        <v>440</v>
      </c>
      <c r="H278" s="4">
        <f t="shared" ref="H278" si="85">G278*E278</f>
        <v>8.8000000000000009E-2</v>
      </c>
      <c r="I278" s="7">
        <f t="shared" si="84"/>
        <v>17.424000000000003</v>
      </c>
      <c r="J278" s="9">
        <f t="shared" si="82"/>
        <v>3.9600000000000003E-2</v>
      </c>
      <c r="L278"/>
      <c r="M278"/>
      <c r="N278"/>
      <c r="O278"/>
    </row>
    <row r="279" spans="1:15" ht="15.75" customHeight="1">
      <c r="A279" s="181"/>
      <c r="B279" s="64">
        <f t="shared" si="78"/>
        <v>2</v>
      </c>
      <c r="C279" s="220"/>
      <c r="D279" s="41" t="s">
        <v>79</v>
      </c>
      <c r="E279" s="6">
        <v>0.17199999999999999</v>
      </c>
      <c r="F279" s="53">
        <f t="shared" si="79"/>
        <v>198</v>
      </c>
      <c r="G279" s="49"/>
      <c r="H279" s="4"/>
      <c r="I279" s="7"/>
      <c r="J279" s="9">
        <f t="shared" si="82"/>
        <v>34.055999999999997</v>
      </c>
      <c r="L279"/>
      <c r="M279"/>
      <c r="N279"/>
      <c r="O279"/>
    </row>
    <row r="280" spans="1:15" ht="15.75" customHeight="1">
      <c r="A280" s="181"/>
      <c r="B280" s="64">
        <f t="shared" si="78"/>
        <v>2</v>
      </c>
      <c r="C280" s="3" t="s">
        <v>38</v>
      </c>
      <c r="D280" s="46" t="s">
        <v>38</v>
      </c>
      <c r="E280" s="6">
        <v>0.04</v>
      </c>
      <c r="F280" s="53">
        <f t="shared" si="79"/>
        <v>198</v>
      </c>
      <c r="G280" s="49">
        <v>32</v>
      </c>
      <c r="H280" s="4">
        <f>G280*E280</f>
        <v>1.28</v>
      </c>
      <c r="I280" s="7">
        <f t="shared" ref="I280" si="86">J280*G280</f>
        <v>253.44</v>
      </c>
      <c r="J280" s="9">
        <f t="shared" si="82"/>
        <v>7.92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74"/>
      <c r="F281" s="74"/>
      <c r="G281" s="74"/>
      <c r="H281" s="2">
        <f>SUM(H263:H280)</f>
        <v>61.000000000000007</v>
      </c>
      <c r="I281" s="2">
        <f>SUM(I263:I280)</f>
        <v>12078</v>
      </c>
      <c r="J281" s="2">
        <f>SUM(J263:J280)</f>
        <v>190.24440000000001</v>
      </c>
    </row>
    <row r="282" spans="1:15" ht="15.75" customHeight="1">
      <c r="A282" s="180" t="s">
        <v>85</v>
      </c>
      <c r="B282" s="61">
        <v>2</v>
      </c>
      <c r="C282" s="217" t="s">
        <v>100</v>
      </c>
      <c r="D282" s="41" t="s">
        <v>4</v>
      </c>
      <c r="E282" s="6">
        <v>0.06</v>
      </c>
      <c r="F282" s="49">
        <f>B282*64</f>
        <v>128</v>
      </c>
      <c r="G282" s="51">
        <v>25</v>
      </c>
      <c r="H282" s="4">
        <f>G282*E282</f>
        <v>1.5</v>
      </c>
      <c r="I282" s="7">
        <f>J282*G282</f>
        <v>192</v>
      </c>
      <c r="J282" s="9">
        <f>F282*E282</f>
        <v>7.68</v>
      </c>
    </row>
    <row r="283" spans="1:15" ht="15.75" customHeight="1">
      <c r="A283" s="181"/>
      <c r="B283" s="64">
        <f>B282</f>
        <v>2</v>
      </c>
      <c r="C283" s="217"/>
      <c r="D283" s="41" t="s">
        <v>9</v>
      </c>
      <c r="E283" s="6">
        <v>8.0000000000000002E-3</v>
      </c>
      <c r="F283" s="53">
        <f>F282</f>
        <v>128</v>
      </c>
      <c r="G283" s="51">
        <v>44</v>
      </c>
      <c r="H283" s="4">
        <f t="shared" ref="H283:H291" si="87">G283*E283</f>
        <v>0.35199999999999998</v>
      </c>
      <c r="I283" s="7">
        <f t="shared" ref="I283:I303" si="88">J283*G283</f>
        <v>45.055999999999997</v>
      </c>
      <c r="J283" s="9">
        <f t="shared" ref="J283:J303" si="89">F283*E283</f>
        <v>1.024</v>
      </c>
    </row>
    <row r="284" spans="1:15" ht="15.75" customHeight="1">
      <c r="A284" s="181"/>
      <c r="B284" s="64">
        <f t="shared" ref="B284:B303" si="90">B283</f>
        <v>2</v>
      </c>
      <c r="C284" s="217"/>
      <c r="D284" s="42" t="s">
        <v>13</v>
      </c>
      <c r="E284" s="45">
        <v>2.0000000000000001E-4</v>
      </c>
      <c r="F284" s="53">
        <f t="shared" ref="F284:F303" si="91">F283</f>
        <v>128</v>
      </c>
      <c r="G284" s="51">
        <v>440</v>
      </c>
      <c r="H284" s="4">
        <f t="shared" si="87"/>
        <v>8.8000000000000009E-2</v>
      </c>
      <c r="I284" s="7">
        <f t="shared" si="88"/>
        <v>11.264000000000001</v>
      </c>
      <c r="J284" s="9">
        <f t="shared" si="89"/>
        <v>2.5600000000000001E-2</v>
      </c>
    </row>
    <row r="285" spans="1:15" ht="15.75" customHeight="1">
      <c r="A285" s="181"/>
      <c r="B285" s="64">
        <f t="shared" si="90"/>
        <v>2</v>
      </c>
      <c r="C285" s="217"/>
      <c r="D285" s="41" t="s">
        <v>12</v>
      </c>
      <c r="E285" s="6">
        <v>3.0000000000000001E-3</v>
      </c>
      <c r="F285" s="53">
        <f t="shared" si="91"/>
        <v>128</v>
      </c>
      <c r="G285" s="51">
        <v>46</v>
      </c>
      <c r="H285" s="4">
        <f t="shared" si="87"/>
        <v>0.13800000000000001</v>
      </c>
      <c r="I285" s="7">
        <f t="shared" si="88"/>
        <v>17.664000000000001</v>
      </c>
      <c r="J285" s="9">
        <f t="shared" si="89"/>
        <v>0.38400000000000001</v>
      </c>
    </row>
    <row r="286" spans="1:15" ht="15.75" customHeight="1">
      <c r="A286" s="181"/>
      <c r="B286" s="64">
        <f t="shared" si="90"/>
        <v>2</v>
      </c>
      <c r="C286" s="217"/>
      <c r="D286" s="42" t="s">
        <v>7</v>
      </c>
      <c r="E286" s="6">
        <v>3.0000000000000001E-3</v>
      </c>
      <c r="F286" s="53">
        <f t="shared" si="91"/>
        <v>128</v>
      </c>
      <c r="G286" s="49">
        <v>90</v>
      </c>
      <c r="H286" s="4">
        <f t="shared" si="87"/>
        <v>0.27</v>
      </c>
      <c r="I286" s="7">
        <f t="shared" si="88"/>
        <v>34.56</v>
      </c>
      <c r="J286" s="9">
        <f t="shared" si="89"/>
        <v>0.38400000000000001</v>
      </c>
    </row>
    <row r="287" spans="1:15" ht="15.75" customHeight="1">
      <c r="A287" s="181"/>
      <c r="B287" s="64">
        <f t="shared" si="90"/>
        <v>2</v>
      </c>
      <c r="C287" s="218" t="s">
        <v>23</v>
      </c>
      <c r="D287" s="41" t="s">
        <v>8</v>
      </c>
      <c r="E287" s="6">
        <v>0.1</v>
      </c>
      <c r="F287" s="53">
        <f t="shared" si="91"/>
        <v>128</v>
      </c>
      <c r="G287" s="49">
        <v>28</v>
      </c>
      <c r="H287" s="4">
        <f t="shared" si="87"/>
        <v>2.8000000000000003</v>
      </c>
      <c r="I287" s="7">
        <f t="shared" si="88"/>
        <v>358.40000000000003</v>
      </c>
      <c r="J287" s="9">
        <f t="shared" si="89"/>
        <v>12.8</v>
      </c>
    </row>
    <row r="288" spans="1:15" ht="15.75" customHeight="1">
      <c r="A288" s="181"/>
      <c r="B288" s="64">
        <f t="shared" si="90"/>
        <v>2</v>
      </c>
      <c r="C288" s="219"/>
      <c r="D288" s="41" t="s">
        <v>18</v>
      </c>
      <c r="E288" s="6">
        <v>0.02</v>
      </c>
      <c r="F288" s="53">
        <f t="shared" si="91"/>
        <v>128</v>
      </c>
      <c r="G288" s="49">
        <v>52</v>
      </c>
      <c r="H288" s="4">
        <f t="shared" si="87"/>
        <v>1.04</v>
      </c>
      <c r="I288" s="7">
        <f t="shared" si="88"/>
        <v>133.12</v>
      </c>
      <c r="J288" s="9">
        <f t="shared" si="89"/>
        <v>2.56</v>
      </c>
    </row>
    <row r="289" spans="1:15" ht="15.75" customHeight="1">
      <c r="A289" s="181"/>
      <c r="B289" s="64">
        <f t="shared" si="90"/>
        <v>2</v>
      </c>
      <c r="C289" s="219"/>
      <c r="D289" s="41" t="s">
        <v>9</v>
      </c>
      <c r="E289" s="6">
        <v>1.3000000000000001E-2</v>
      </c>
      <c r="F289" s="53">
        <f t="shared" si="91"/>
        <v>128</v>
      </c>
      <c r="G289" s="49">
        <v>44</v>
      </c>
      <c r="H289" s="4">
        <f t="shared" si="87"/>
        <v>0.57200000000000006</v>
      </c>
      <c r="I289" s="7">
        <f t="shared" si="88"/>
        <v>73.216000000000008</v>
      </c>
      <c r="J289" s="9">
        <f t="shared" si="89"/>
        <v>1.6640000000000001</v>
      </c>
    </row>
    <row r="290" spans="1:15" ht="15.75" customHeight="1">
      <c r="A290" s="181"/>
      <c r="B290" s="64">
        <f t="shared" si="90"/>
        <v>2</v>
      </c>
      <c r="C290" s="219"/>
      <c r="D290" s="42" t="s">
        <v>11</v>
      </c>
      <c r="E290" s="6">
        <v>1.2E-2</v>
      </c>
      <c r="F290" s="53">
        <f t="shared" si="91"/>
        <v>128</v>
      </c>
      <c r="G290" s="49">
        <v>28</v>
      </c>
      <c r="H290" s="4">
        <f t="shared" si="87"/>
        <v>0.33600000000000002</v>
      </c>
      <c r="I290" s="7">
        <f t="shared" si="88"/>
        <v>43.008000000000003</v>
      </c>
      <c r="J290" s="9">
        <f t="shared" si="89"/>
        <v>1.536</v>
      </c>
      <c r="L290"/>
      <c r="M290"/>
      <c r="N290"/>
      <c r="O290"/>
    </row>
    <row r="291" spans="1:15" ht="15.75" customHeight="1">
      <c r="A291" s="181"/>
      <c r="B291" s="64">
        <f t="shared" si="90"/>
        <v>2</v>
      </c>
      <c r="C291" s="219"/>
      <c r="D291" s="42" t="s">
        <v>7</v>
      </c>
      <c r="E291" s="6">
        <v>5.0000000000000001E-3</v>
      </c>
      <c r="F291" s="53">
        <f t="shared" si="91"/>
        <v>128</v>
      </c>
      <c r="G291" s="49">
        <v>90</v>
      </c>
      <c r="H291" s="4">
        <f t="shared" si="87"/>
        <v>0.45</v>
      </c>
      <c r="I291" s="7">
        <f t="shared" si="88"/>
        <v>57.6</v>
      </c>
      <c r="J291" s="9">
        <f t="shared" si="89"/>
        <v>0.64</v>
      </c>
      <c r="L291"/>
      <c r="M291"/>
      <c r="N291"/>
      <c r="O291"/>
    </row>
    <row r="292" spans="1:15" ht="15.75" customHeight="1">
      <c r="A292" s="181"/>
      <c r="B292" s="64">
        <f t="shared" si="90"/>
        <v>2</v>
      </c>
      <c r="C292" s="220"/>
      <c r="D292" s="42" t="s">
        <v>79</v>
      </c>
      <c r="E292" s="6">
        <v>0.17499999999999999</v>
      </c>
      <c r="F292" s="53">
        <f t="shared" si="91"/>
        <v>128</v>
      </c>
      <c r="G292" s="50"/>
      <c r="H292" s="5"/>
      <c r="I292" s="7"/>
      <c r="J292" s="6">
        <f t="shared" si="89"/>
        <v>22.4</v>
      </c>
      <c r="L292"/>
      <c r="M292"/>
      <c r="N292"/>
      <c r="O292"/>
    </row>
    <row r="293" spans="1:15" ht="15.75" customHeight="1">
      <c r="A293" s="181"/>
      <c r="B293" s="64">
        <f t="shared" si="90"/>
        <v>2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1"/>
        <v>128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3402.4960000000001</v>
      </c>
      <c r="J293" s="9">
        <f t="shared" si="89"/>
        <v>17.184323232323234</v>
      </c>
      <c r="L293"/>
      <c r="M293"/>
      <c r="N293"/>
      <c r="O293"/>
    </row>
    <row r="294" spans="1:15" ht="15.75" customHeight="1">
      <c r="A294" s="181"/>
      <c r="B294" s="64">
        <f t="shared" si="90"/>
        <v>2</v>
      </c>
      <c r="C294" s="222"/>
      <c r="D294" s="41" t="s">
        <v>9</v>
      </c>
      <c r="E294" s="6">
        <v>0.02</v>
      </c>
      <c r="F294" s="53">
        <f t="shared" si="91"/>
        <v>128</v>
      </c>
      <c r="G294" s="51">
        <v>44</v>
      </c>
      <c r="H294" s="4">
        <f>G294*E294</f>
        <v>0.88</v>
      </c>
      <c r="I294" s="7">
        <f t="shared" si="88"/>
        <v>112.64</v>
      </c>
      <c r="J294" s="9">
        <f t="shared" si="89"/>
        <v>2.56</v>
      </c>
      <c r="L294"/>
      <c r="M294"/>
      <c r="N294"/>
      <c r="O294"/>
    </row>
    <row r="295" spans="1:15" ht="15.75" customHeight="1">
      <c r="A295" s="181"/>
      <c r="B295" s="64">
        <f t="shared" si="90"/>
        <v>2</v>
      </c>
      <c r="C295" s="222"/>
      <c r="D295" s="42" t="s">
        <v>11</v>
      </c>
      <c r="E295" s="6">
        <v>1.2999999999999999E-2</v>
      </c>
      <c r="F295" s="53">
        <f t="shared" si="91"/>
        <v>128</v>
      </c>
      <c r="G295" s="49">
        <v>28</v>
      </c>
      <c r="H295" s="4">
        <f t="shared" ref="H295" si="92">G295*E295</f>
        <v>0.36399999999999999</v>
      </c>
      <c r="I295" s="7">
        <f t="shared" si="88"/>
        <v>46.591999999999999</v>
      </c>
      <c r="J295" s="9">
        <f t="shared" si="89"/>
        <v>1.6639999999999999</v>
      </c>
      <c r="L295"/>
      <c r="M295"/>
      <c r="N295"/>
      <c r="O295"/>
    </row>
    <row r="296" spans="1:15" ht="15.75" customHeight="1">
      <c r="A296" s="181"/>
      <c r="B296" s="64">
        <f t="shared" si="90"/>
        <v>2</v>
      </c>
      <c r="C296" s="222"/>
      <c r="D296" s="42" t="s">
        <v>27</v>
      </c>
      <c r="E296" s="6">
        <v>0.01</v>
      </c>
      <c r="F296" s="53">
        <f t="shared" si="91"/>
        <v>128</v>
      </c>
      <c r="G296" s="49">
        <v>710</v>
      </c>
      <c r="H296" s="4">
        <f>G296*E296</f>
        <v>7.1000000000000005</v>
      </c>
      <c r="I296" s="7">
        <f t="shared" si="88"/>
        <v>908.80000000000007</v>
      </c>
      <c r="J296" s="9">
        <f t="shared" si="89"/>
        <v>1.28</v>
      </c>
    </row>
    <row r="297" spans="1:15" ht="15.75" customHeight="1">
      <c r="A297" s="181"/>
      <c r="B297" s="64">
        <f t="shared" si="90"/>
        <v>2</v>
      </c>
      <c r="C297" s="223"/>
      <c r="D297" s="42" t="s">
        <v>87</v>
      </c>
      <c r="E297" s="6">
        <v>5.8000000000000003E-2</v>
      </c>
      <c r="F297" s="53">
        <f t="shared" si="91"/>
        <v>128</v>
      </c>
      <c r="G297" s="49">
        <v>82</v>
      </c>
      <c r="H297" s="4">
        <f>G297*E297</f>
        <v>4.7560000000000002</v>
      </c>
      <c r="I297" s="7">
        <f>J297*G297</f>
        <v>608.76800000000003</v>
      </c>
      <c r="J297" s="9">
        <f>F297*E297</f>
        <v>7.4240000000000004</v>
      </c>
    </row>
    <row r="298" spans="1:15" ht="15.75" customHeight="1">
      <c r="A298" s="181"/>
      <c r="B298" s="64">
        <f t="shared" si="90"/>
        <v>2</v>
      </c>
      <c r="C298" s="218" t="s">
        <v>92</v>
      </c>
      <c r="D298" s="41" t="s">
        <v>25</v>
      </c>
      <c r="E298" s="6">
        <v>4.5999999999999999E-2</v>
      </c>
      <c r="F298" s="53">
        <f t="shared" si="91"/>
        <v>128</v>
      </c>
      <c r="G298" s="62">
        <v>150</v>
      </c>
      <c r="H298" s="48">
        <f>G298*E298</f>
        <v>6.8999999999999995</v>
      </c>
      <c r="I298" s="48">
        <f>J298*G298</f>
        <v>883.19999999999993</v>
      </c>
      <c r="J298" s="6">
        <f>F298*E298</f>
        <v>5.8879999999999999</v>
      </c>
    </row>
    <row r="299" spans="1:15" s="17" customFormat="1" ht="15.75" customHeight="1">
      <c r="A299" s="181"/>
      <c r="B299" s="64">
        <f t="shared" si="90"/>
        <v>2</v>
      </c>
      <c r="C299" s="219"/>
      <c r="D299" s="41" t="s">
        <v>12</v>
      </c>
      <c r="E299" s="6">
        <v>2.4E-2</v>
      </c>
      <c r="F299" s="53">
        <f t="shared" si="91"/>
        <v>128</v>
      </c>
      <c r="G299" s="49">
        <v>46</v>
      </c>
      <c r="H299" s="4">
        <f t="shared" ref="H299:H302" si="93">G299*E299</f>
        <v>1.1040000000000001</v>
      </c>
      <c r="I299" s="7">
        <f t="shared" si="88"/>
        <v>141.31200000000001</v>
      </c>
      <c r="J299" s="9">
        <f t="shared" si="89"/>
        <v>3.0720000000000001</v>
      </c>
      <c r="K299"/>
      <c r="L299" s="19"/>
      <c r="N299" s="25"/>
    </row>
    <row r="300" spans="1:15" ht="15.75" customHeight="1">
      <c r="A300" s="181"/>
      <c r="B300" s="64">
        <f t="shared" si="90"/>
        <v>2</v>
      </c>
      <c r="C300" s="219"/>
      <c r="D300" s="41" t="s">
        <v>13</v>
      </c>
      <c r="E300" s="45">
        <v>2.0000000000000001E-4</v>
      </c>
      <c r="F300" s="53">
        <f t="shared" si="91"/>
        <v>128</v>
      </c>
      <c r="G300" s="49">
        <v>440</v>
      </c>
      <c r="H300" s="4">
        <f t="shared" si="93"/>
        <v>8.8000000000000009E-2</v>
      </c>
      <c r="I300" s="7">
        <f t="shared" si="88"/>
        <v>11.264000000000001</v>
      </c>
      <c r="J300" s="9">
        <f t="shared" si="89"/>
        <v>2.5600000000000001E-2</v>
      </c>
    </row>
    <row r="301" spans="1:15" ht="15.75" customHeight="1">
      <c r="A301" s="181"/>
      <c r="B301" s="64">
        <f t="shared" si="90"/>
        <v>2</v>
      </c>
      <c r="C301" s="220"/>
      <c r="D301" s="41" t="s">
        <v>79</v>
      </c>
      <c r="E301" s="6">
        <v>0.17199999999999999</v>
      </c>
      <c r="F301" s="53">
        <f t="shared" si="91"/>
        <v>128</v>
      </c>
      <c r="G301" s="49"/>
      <c r="H301" s="4"/>
      <c r="I301" s="7"/>
      <c r="J301" s="9">
        <f t="shared" si="89"/>
        <v>22.015999999999998</v>
      </c>
      <c r="M301"/>
      <c r="N301"/>
      <c r="O301"/>
    </row>
    <row r="302" spans="1:15" ht="15.75" customHeight="1">
      <c r="A302" s="181"/>
      <c r="B302" s="64">
        <f t="shared" si="90"/>
        <v>2</v>
      </c>
      <c r="C302" s="3" t="s">
        <v>38</v>
      </c>
      <c r="D302" s="46" t="s">
        <v>38</v>
      </c>
      <c r="E302" s="6">
        <v>0.04</v>
      </c>
      <c r="F302" s="53">
        <f t="shared" si="91"/>
        <v>128</v>
      </c>
      <c r="G302" s="49">
        <v>32</v>
      </c>
      <c r="H302" s="4">
        <f t="shared" si="93"/>
        <v>1.28</v>
      </c>
      <c r="I302" s="7">
        <f t="shared" si="88"/>
        <v>163.84</v>
      </c>
      <c r="J302" s="9">
        <f t="shared" si="89"/>
        <v>5.12</v>
      </c>
    </row>
    <row r="303" spans="1:15" ht="15.75" customHeight="1">
      <c r="A303" s="181"/>
      <c r="B303" s="64">
        <f t="shared" si="90"/>
        <v>2</v>
      </c>
      <c r="C303" s="76" t="s">
        <v>22</v>
      </c>
      <c r="D303" s="44" t="s">
        <v>22</v>
      </c>
      <c r="E303" s="6">
        <v>0.05</v>
      </c>
      <c r="F303" s="53">
        <f t="shared" si="91"/>
        <v>128</v>
      </c>
      <c r="G303" s="50">
        <v>88</v>
      </c>
      <c r="H303" s="4">
        <f>G303*E303</f>
        <v>4.4000000000000004</v>
      </c>
      <c r="I303" s="7">
        <f t="shared" si="88"/>
        <v>563.20000000000005</v>
      </c>
      <c r="J303" s="9">
        <f t="shared" si="89"/>
        <v>6.4</v>
      </c>
    </row>
    <row r="304" spans="1:15" ht="15.75" customHeight="1">
      <c r="A304" s="210" t="s">
        <v>41</v>
      </c>
      <c r="B304" s="210"/>
      <c r="C304" s="210"/>
      <c r="D304" s="210"/>
      <c r="E304" s="74"/>
      <c r="F304" s="74"/>
      <c r="G304" s="74"/>
      <c r="H304" s="2">
        <f>SUM(H282:H303)</f>
        <v>61</v>
      </c>
      <c r="I304" s="2">
        <f>SUM(I282:I303)</f>
        <v>7808</v>
      </c>
      <c r="J304" s="2">
        <f>SUM(J282:J303)</f>
        <v>123.73152323232327</v>
      </c>
    </row>
    <row r="305" spans="1:14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96258</v>
      </c>
      <c r="J305" s="31">
        <f>J27+J49+J73+J90+J128+J152+J177+J200+J233+J259+J281+J304</f>
        <v>1464.6156565656565</v>
      </c>
    </row>
    <row r="306" spans="1:14" customFormat="1" ht="15" customHeight="1"/>
    <row r="308" spans="1:14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4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4">
      <c r="N310" s="14"/>
    </row>
    <row r="312" spans="1:14">
      <c r="I312" s="21"/>
    </row>
  </sheetData>
  <mergeCells count="91">
    <mergeCell ref="A304:D304"/>
    <mergeCell ref="A305:H305"/>
    <mergeCell ref="A308:C308"/>
    <mergeCell ref="F308:J308"/>
    <mergeCell ref="F309:J309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234:A258"/>
    <mergeCell ref="C234:C237"/>
    <mergeCell ref="C238:C247"/>
    <mergeCell ref="C248:C252"/>
    <mergeCell ref="C253:C255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177:D177"/>
    <mergeCell ref="A178:A199"/>
    <mergeCell ref="C178:C182"/>
    <mergeCell ref="C183:C188"/>
    <mergeCell ref="C189:C193"/>
    <mergeCell ref="C194:C197"/>
    <mergeCell ref="A152:D152"/>
    <mergeCell ref="A158:B158"/>
    <mergeCell ref="A159:A176"/>
    <mergeCell ref="C159:C164"/>
    <mergeCell ref="C165:C170"/>
    <mergeCell ref="C171:C172"/>
    <mergeCell ref="C173:C174"/>
    <mergeCell ref="A128:D128"/>
    <mergeCell ref="A129:A151"/>
    <mergeCell ref="C129:C132"/>
    <mergeCell ref="C133:C138"/>
    <mergeCell ref="C139:C143"/>
    <mergeCell ref="C144:C146"/>
    <mergeCell ref="C147:C150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73:D73"/>
    <mergeCell ref="A74:A89"/>
    <mergeCell ref="C74:C77"/>
    <mergeCell ref="C78:C83"/>
    <mergeCell ref="C84:C85"/>
    <mergeCell ref="C86:C87"/>
    <mergeCell ref="O43:Q43"/>
    <mergeCell ref="O44:Q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S312"/>
  <sheetViews>
    <sheetView view="pageLayout" topLeftCell="A13" zoomScale="80" zoomScalePageLayoutView="80" workbookViewId="0">
      <selection activeCell="O40" sqref="O40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9.28515625" customWidth="1"/>
    <col min="12" max="12" width="25" style="14" customWidth="1"/>
    <col min="13" max="13" width="22.140625" style="14" customWidth="1"/>
    <col min="14" max="14" width="9.140625" style="23" customWidth="1"/>
    <col min="15" max="15" width="15.42578125" style="14" customWidth="1"/>
    <col min="16" max="16" width="7.7109375" style="14" customWidth="1"/>
    <col min="17" max="17" width="6.7109375" style="14" customWidth="1"/>
    <col min="18" max="16384" width="9.140625" style="14"/>
  </cols>
  <sheetData>
    <row r="2" spans="1:18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109</v>
      </c>
      <c r="L2" s="246"/>
      <c r="M2" s="246"/>
      <c r="N2" s="246"/>
      <c r="O2" s="246"/>
      <c r="P2" s="246"/>
      <c r="Q2" s="246"/>
      <c r="R2" s="22"/>
    </row>
    <row r="3" spans="1:18" s="15" customFormat="1" ht="15.6" customHeight="1">
      <c r="A3" s="207" t="s">
        <v>110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114</v>
      </c>
      <c r="L3" s="247"/>
      <c r="M3" s="247"/>
      <c r="N3" s="247"/>
      <c r="O3" s="247"/>
      <c r="P3" s="247"/>
      <c r="Q3" s="247"/>
      <c r="R3" s="40"/>
    </row>
    <row r="4" spans="1:18" s="15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>
      <c r="A6" s="232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v>11</v>
      </c>
      <c r="G6" s="49">
        <v>120</v>
      </c>
      <c r="H6" s="54">
        <f>G6*E6</f>
        <v>7.1999999999999993</v>
      </c>
      <c r="I6" s="55">
        <f>J6*G6</f>
        <v>79.199999999999989</v>
      </c>
      <c r="J6" s="56">
        <f>F6*E6</f>
        <v>0.65999999999999992</v>
      </c>
      <c r="L6" s="41" t="s">
        <v>3</v>
      </c>
      <c r="M6" s="56">
        <f>J6+J107</f>
        <v>1.68</v>
      </c>
      <c r="N6" s="51">
        <v>120</v>
      </c>
      <c r="O6" s="57">
        <f>M6*N6</f>
        <v>201.6</v>
      </c>
    </row>
    <row r="7" spans="1:18" ht="15.75" customHeight="1">
      <c r="A7" s="233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11</v>
      </c>
      <c r="G7" s="49">
        <v>25</v>
      </c>
      <c r="H7" s="54">
        <f t="shared" ref="H7:H26" si="0">G7*E7</f>
        <v>0.625</v>
      </c>
      <c r="I7" s="55">
        <f t="shared" ref="I7:I26" si="1">J7*G7</f>
        <v>6.8750000000000009</v>
      </c>
      <c r="J7" s="56">
        <f t="shared" ref="J7:J26" si="2">F7*E7</f>
        <v>0.27500000000000002</v>
      </c>
      <c r="L7" s="41" t="s">
        <v>4</v>
      </c>
      <c r="M7" s="56">
        <f>J7+J178+J238+J282</f>
        <v>1.69</v>
      </c>
      <c r="N7" s="51">
        <v>25</v>
      </c>
      <c r="O7" s="57">
        <f t="shared" ref="O7:O38" si="3">M7*N7</f>
        <v>42.25</v>
      </c>
    </row>
    <row r="8" spans="1:18" ht="15.75" customHeight="1">
      <c r="A8" s="233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11</v>
      </c>
      <c r="G8" s="50">
        <v>20</v>
      </c>
      <c r="H8" s="54">
        <f t="shared" si="0"/>
        <v>1</v>
      </c>
      <c r="I8" s="55">
        <f t="shared" si="1"/>
        <v>11</v>
      </c>
      <c r="J8" s="56">
        <f t="shared" si="2"/>
        <v>0.55000000000000004</v>
      </c>
      <c r="L8" s="41" t="s">
        <v>6</v>
      </c>
      <c r="M8" s="56">
        <f>J8+J28+J55+J129+J159+J211+J234+J239+J263</f>
        <v>3.093</v>
      </c>
      <c r="N8" s="51">
        <v>20</v>
      </c>
      <c r="O8" s="57">
        <f t="shared" si="3"/>
        <v>61.86</v>
      </c>
    </row>
    <row r="9" spans="1:18" ht="15.75" customHeight="1">
      <c r="A9" s="233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11</v>
      </c>
      <c r="G9" s="51">
        <v>28</v>
      </c>
      <c r="H9" s="54">
        <f t="shared" si="0"/>
        <v>0.75600000000000001</v>
      </c>
      <c r="I9" s="55">
        <f t="shared" si="1"/>
        <v>8.3159999999999989</v>
      </c>
      <c r="J9" s="56">
        <f t="shared" si="2"/>
        <v>0.29699999999999999</v>
      </c>
      <c r="L9" s="41" t="s">
        <v>8</v>
      </c>
      <c r="M9" s="56">
        <f>J9+J30+J57+J66+J78+J111+J133+J144+J161+J165+J183+J216+J240+J253+J265+J274+J287</f>
        <v>14.522</v>
      </c>
      <c r="N9" s="51">
        <v>28</v>
      </c>
      <c r="O9" s="57">
        <f t="shared" si="3"/>
        <v>406.61599999999999</v>
      </c>
    </row>
    <row r="10" spans="1:18" ht="15.75" customHeight="1">
      <c r="A10" s="233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11</v>
      </c>
      <c r="G10" s="52">
        <v>44</v>
      </c>
      <c r="H10" s="54">
        <f t="shared" si="0"/>
        <v>0.57199999999999995</v>
      </c>
      <c r="I10" s="55">
        <f t="shared" si="1"/>
        <v>6.2919999999999998</v>
      </c>
      <c r="J10" s="56">
        <f t="shared" si="2"/>
        <v>0.14299999999999999</v>
      </c>
      <c r="L10" s="41" t="s">
        <v>9</v>
      </c>
      <c r="M10" s="56">
        <f>J10+J19+J32+J59+J74+J80+J113+J119+J132+J135+J163+J167+J179+J185+J190+J214+J218+J224+J241+J267+J283+J289+J294</f>
        <v>3.672000000000001</v>
      </c>
      <c r="N10" s="51">
        <v>44</v>
      </c>
      <c r="O10" s="57">
        <f t="shared" si="3"/>
        <v>161.56800000000004</v>
      </c>
    </row>
    <row r="11" spans="1:18" ht="15.75" customHeight="1">
      <c r="A11" s="233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11</v>
      </c>
      <c r="G11" s="49">
        <v>28</v>
      </c>
      <c r="H11" s="54">
        <f t="shared" si="0"/>
        <v>0.33600000000000002</v>
      </c>
      <c r="I11" s="55">
        <f t="shared" si="1"/>
        <v>3.6960000000000002</v>
      </c>
      <c r="J11" s="56">
        <f t="shared" si="2"/>
        <v>0.13200000000000001</v>
      </c>
      <c r="L11" s="41" t="s">
        <v>11</v>
      </c>
      <c r="M11" s="56">
        <f>J11+J20+J33+J60+J81+J85+J108+J114+J120+J136+J142+J164+J168++J186+J191+J219+J225+J242+J268+J290+J295</f>
        <v>2.6530000000000005</v>
      </c>
      <c r="N11" s="51">
        <v>28</v>
      </c>
      <c r="O11" s="57">
        <f t="shared" si="3"/>
        <v>74.28400000000002</v>
      </c>
    </row>
    <row r="12" spans="1:18" ht="15.75" customHeight="1">
      <c r="A12" s="233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11</v>
      </c>
      <c r="G12" s="49">
        <v>170</v>
      </c>
      <c r="H12" s="54">
        <f t="shared" si="0"/>
        <v>1.2749999999999999</v>
      </c>
      <c r="I12" s="55">
        <f t="shared" si="1"/>
        <v>14.024999999999999</v>
      </c>
      <c r="J12" s="56">
        <f t="shared" si="2"/>
        <v>8.249999999999999E-2</v>
      </c>
      <c r="L12" s="41" t="s">
        <v>45</v>
      </c>
      <c r="M12" s="56">
        <f>J12+J63+J116+J141+J221+J243+J271</f>
        <v>0.56099999999999994</v>
      </c>
      <c r="N12" s="51">
        <v>170</v>
      </c>
      <c r="O12" s="57">
        <f t="shared" si="3"/>
        <v>95.36999999999999</v>
      </c>
    </row>
    <row r="13" spans="1:18" ht="15.75" customHeight="1">
      <c r="A13" s="233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11</v>
      </c>
      <c r="G13" s="49">
        <v>710</v>
      </c>
      <c r="H13" s="54">
        <f t="shared" si="0"/>
        <v>3.5500000000000003</v>
      </c>
      <c r="I13" s="55">
        <f t="shared" si="1"/>
        <v>39.049999999999997</v>
      </c>
      <c r="J13" s="56">
        <f t="shared" si="2"/>
        <v>5.5E-2</v>
      </c>
      <c r="L13" s="41" t="s">
        <v>27</v>
      </c>
      <c r="M13" s="56">
        <f>J13+J18+J42+J67+J87+J122+J145+J172+J174+J192+J227+J244+J254+J275+J296</f>
        <v>0.89600000000000024</v>
      </c>
      <c r="N13" s="51">
        <v>710</v>
      </c>
      <c r="O13" s="57">
        <f t="shared" si="3"/>
        <v>636.1600000000002</v>
      </c>
    </row>
    <row r="14" spans="1:18" ht="15.75" customHeight="1">
      <c r="A14" s="233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11</v>
      </c>
      <c r="G14" s="49">
        <v>46</v>
      </c>
      <c r="H14" s="54">
        <f t="shared" si="0"/>
        <v>0.115</v>
      </c>
      <c r="I14" s="55">
        <f t="shared" si="1"/>
        <v>1.2649999999999999</v>
      </c>
      <c r="J14" s="56">
        <f t="shared" si="2"/>
        <v>2.75E-2</v>
      </c>
      <c r="L14" s="41" t="s">
        <v>12</v>
      </c>
      <c r="M14" s="56">
        <f>J14+J23+J44+J69+J77+J124+J148+J181+J195+J229+J245+J277+J285+J299</f>
        <v>1.875</v>
      </c>
      <c r="N14" s="51">
        <v>46</v>
      </c>
      <c r="O14" s="57">
        <f t="shared" si="3"/>
        <v>86.25</v>
      </c>
    </row>
    <row r="15" spans="1:18" ht="15.75" customHeight="1">
      <c r="A15" s="233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11</v>
      </c>
      <c r="G15" s="49">
        <v>440</v>
      </c>
      <c r="H15" s="54">
        <f t="shared" si="0"/>
        <v>0.17600000000000002</v>
      </c>
      <c r="I15" s="57">
        <f t="shared" si="1"/>
        <v>1.9360000000000002</v>
      </c>
      <c r="J15" s="56">
        <f t="shared" si="2"/>
        <v>4.4000000000000003E-3</v>
      </c>
      <c r="L15" s="41" t="s">
        <v>13</v>
      </c>
      <c r="M15" s="56">
        <f>J15+J24+J45+J70+J125+J149+J180+J196+J230+J246+J278+J284+J300</f>
        <v>2.8200000000000003E-2</v>
      </c>
      <c r="N15" s="51">
        <v>440</v>
      </c>
      <c r="O15" s="57">
        <f t="shared" si="3"/>
        <v>12.408000000000001</v>
      </c>
    </row>
    <row r="16" spans="1:18" ht="15.75" customHeight="1">
      <c r="A16" s="233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11</v>
      </c>
      <c r="G16" s="49"/>
      <c r="H16" s="54"/>
      <c r="I16" s="55"/>
      <c r="J16" s="56">
        <f>F16*E16</f>
        <v>2.2000000000000002</v>
      </c>
      <c r="L16" s="41" t="s">
        <v>81</v>
      </c>
      <c r="M16" s="56">
        <f>J17+J36+J61+J110+J118+J139+J215+J223+J248+J269</f>
        <v>6.1869939393939397</v>
      </c>
      <c r="N16" s="51">
        <v>330</v>
      </c>
      <c r="O16" s="57">
        <f t="shared" si="3"/>
        <v>2041.7080000000001</v>
      </c>
    </row>
    <row r="17" spans="1:15" ht="15.75" customHeight="1">
      <c r="A17" s="233"/>
      <c r="B17" s="63">
        <f t="shared" si="4"/>
        <v>2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5"/>
        <v>11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304.07299999999992</v>
      </c>
      <c r="J17" s="56">
        <f t="shared" si="2"/>
        <v>0.9214333333333331</v>
      </c>
      <c r="L17" s="41" t="s">
        <v>87</v>
      </c>
      <c r="M17" s="56">
        <f>J21+J86+J112+J193+J217+J297</f>
        <v>2.4119999999999999</v>
      </c>
      <c r="N17" s="51">
        <v>82</v>
      </c>
      <c r="O17" s="57">
        <f t="shared" si="3"/>
        <v>197.78399999999999</v>
      </c>
    </row>
    <row r="18" spans="1:15" ht="15.75" customHeight="1">
      <c r="A18" s="233"/>
      <c r="B18" s="63">
        <f t="shared" si="4"/>
        <v>2</v>
      </c>
      <c r="C18" s="238"/>
      <c r="D18" s="41" t="s">
        <v>27</v>
      </c>
      <c r="E18" s="58">
        <v>8.0000000000000002E-3</v>
      </c>
      <c r="F18" s="53">
        <f t="shared" si="5"/>
        <v>11</v>
      </c>
      <c r="G18" s="49">
        <v>710</v>
      </c>
      <c r="H18" s="54">
        <f t="shared" si="0"/>
        <v>5.68</v>
      </c>
      <c r="I18" s="55">
        <f t="shared" si="1"/>
        <v>62.48</v>
      </c>
      <c r="J18" s="56">
        <f t="shared" si="2"/>
        <v>8.7999999999999995E-2</v>
      </c>
      <c r="L18" s="41" t="s">
        <v>74</v>
      </c>
      <c r="M18" s="56">
        <f>J22+J43+J147+J228</f>
        <v>0.60000000000000009</v>
      </c>
      <c r="N18" s="51">
        <v>250</v>
      </c>
      <c r="O18" s="57">
        <f t="shared" si="3"/>
        <v>150.00000000000003</v>
      </c>
    </row>
    <row r="19" spans="1:15" ht="15.75" customHeight="1">
      <c r="A19" s="233"/>
      <c r="B19" s="63">
        <f t="shared" si="4"/>
        <v>2</v>
      </c>
      <c r="C19" s="238"/>
      <c r="D19" s="41" t="s">
        <v>9</v>
      </c>
      <c r="E19" s="58">
        <v>1.6E-2</v>
      </c>
      <c r="F19" s="53">
        <f t="shared" si="5"/>
        <v>11</v>
      </c>
      <c r="G19" s="49">
        <v>44</v>
      </c>
      <c r="H19" s="54">
        <f t="shared" si="0"/>
        <v>0.70399999999999996</v>
      </c>
      <c r="I19" s="55">
        <f t="shared" si="1"/>
        <v>7.7439999999999998</v>
      </c>
      <c r="J19" s="56">
        <f t="shared" si="2"/>
        <v>0.17599999999999999</v>
      </c>
      <c r="L19" s="41" t="s">
        <v>38</v>
      </c>
      <c r="M19" s="56">
        <f>J26+J47+J72+J89+J127+J151+J176+J198+J232+J257+J280+J302+J37+J249</f>
        <v>4.5659999999999998</v>
      </c>
      <c r="N19" s="51">
        <v>32</v>
      </c>
      <c r="O19" s="57">
        <f t="shared" si="3"/>
        <v>146.11199999999999</v>
      </c>
    </row>
    <row r="20" spans="1:15" ht="15.75" customHeight="1">
      <c r="A20" s="233"/>
      <c r="B20" s="63">
        <f t="shared" si="4"/>
        <v>2</v>
      </c>
      <c r="C20" s="238"/>
      <c r="D20" s="41" t="s">
        <v>11</v>
      </c>
      <c r="E20" s="58">
        <v>1.0999999999999999E-2</v>
      </c>
      <c r="F20" s="53">
        <f t="shared" si="5"/>
        <v>11</v>
      </c>
      <c r="G20" s="49">
        <v>28</v>
      </c>
      <c r="H20" s="54">
        <f t="shared" si="0"/>
        <v>0.308</v>
      </c>
      <c r="I20" s="55">
        <f t="shared" si="1"/>
        <v>3.3879999999999999</v>
      </c>
      <c r="J20" s="56">
        <f t="shared" si="2"/>
        <v>0.121</v>
      </c>
      <c r="L20" s="41" t="s">
        <v>14</v>
      </c>
      <c r="M20" s="56">
        <f>J68+J75+J194+J276</f>
        <v>1.4689999999999999</v>
      </c>
      <c r="N20" s="51">
        <v>100</v>
      </c>
      <c r="O20" s="57">
        <f t="shared" si="3"/>
        <v>146.89999999999998</v>
      </c>
    </row>
    <row r="21" spans="1:15" ht="15.75" customHeight="1">
      <c r="A21" s="233"/>
      <c r="B21" s="63">
        <f t="shared" si="4"/>
        <v>2</v>
      </c>
      <c r="C21" s="238"/>
      <c r="D21" s="41" t="s">
        <v>87</v>
      </c>
      <c r="E21" s="58">
        <v>4.5999999999999999E-2</v>
      </c>
      <c r="F21" s="53">
        <f t="shared" si="5"/>
        <v>11</v>
      </c>
      <c r="G21" s="49">
        <v>82</v>
      </c>
      <c r="H21" s="54">
        <f t="shared" si="0"/>
        <v>3.7719999999999998</v>
      </c>
      <c r="I21" s="55">
        <f t="shared" si="1"/>
        <v>41.491999999999997</v>
      </c>
      <c r="J21" s="56">
        <f t="shared" si="2"/>
        <v>0.50600000000000001</v>
      </c>
      <c r="L21" s="42" t="s">
        <v>7</v>
      </c>
      <c r="M21" s="56">
        <f>J29+J34+J40+J56+J82+J109+J115+J131+J137+J140+J160+J169+J182+J187+J213+J220+J237+J252+J264+J286+J291</f>
        <v>0.70400000000000018</v>
      </c>
      <c r="N21" s="51">
        <v>90</v>
      </c>
      <c r="O21" s="57">
        <f t="shared" si="3"/>
        <v>63.360000000000014</v>
      </c>
    </row>
    <row r="22" spans="1:15" ht="15.75" customHeight="1">
      <c r="A22" s="233"/>
      <c r="B22" s="63">
        <f t="shared" si="4"/>
        <v>2</v>
      </c>
      <c r="C22" s="218" t="s">
        <v>39</v>
      </c>
      <c r="D22" s="41" t="s">
        <v>74</v>
      </c>
      <c r="E22" s="58">
        <v>0.02</v>
      </c>
      <c r="F22" s="53">
        <f t="shared" si="5"/>
        <v>11</v>
      </c>
      <c r="G22" s="49">
        <v>250</v>
      </c>
      <c r="H22" s="54">
        <f t="shared" si="0"/>
        <v>5</v>
      </c>
      <c r="I22" s="55">
        <f t="shared" si="1"/>
        <v>55</v>
      </c>
      <c r="J22" s="56">
        <f t="shared" si="2"/>
        <v>0.22</v>
      </c>
      <c r="L22" s="42" t="s">
        <v>18</v>
      </c>
      <c r="M22" s="56">
        <f>J31+J184+J288</f>
        <v>0.44</v>
      </c>
      <c r="N22" s="51">
        <v>52</v>
      </c>
      <c r="O22" s="57">
        <f t="shared" si="3"/>
        <v>22.88</v>
      </c>
    </row>
    <row r="23" spans="1:15" ht="15.75" customHeight="1">
      <c r="A23" s="233"/>
      <c r="B23" s="63">
        <f t="shared" si="4"/>
        <v>2</v>
      </c>
      <c r="C23" s="219"/>
      <c r="D23" s="41" t="s">
        <v>12</v>
      </c>
      <c r="E23" s="58">
        <v>0.02</v>
      </c>
      <c r="F23" s="53">
        <f t="shared" si="5"/>
        <v>11</v>
      </c>
      <c r="G23" s="49">
        <v>46</v>
      </c>
      <c r="H23" s="54">
        <f t="shared" si="0"/>
        <v>0.92</v>
      </c>
      <c r="I23" s="55">
        <f t="shared" si="1"/>
        <v>10.119999999999999</v>
      </c>
      <c r="J23" s="56">
        <f t="shared" si="2"/>
        <v>0.22</v>
      </c>
      <c r="L23" s="42" t="s">
        <v>69</v>
      </c>
      <c r="M23" s="56">
        <f>J38+J146+J250+J255</f>
        <v>0.52800000000000002</v>
      </c>
      <c r="N23" s="51">
        <v>90</v>
      </c>
      <c r="O23" s="57">
        <f t="shared" si="3"/>
        <v>47.52</v>
      </c>
    </row>
    <row r="24" spans="1:15" ht="15.75" customHeight="1">
      <c r="A24" s="233"/>
      <c r="B24" s="63">
        <f t="shared" si="4"/>
        <v>2</v>
      </c>
      <c r="C24" s="219"/>
      <c r="D24" s="41" t="s">
        <v>13</v>
      </c>
      <c r="E24" s="59">
        <v>2.0000000000000001E-4</v>
      </c>
      <c r="F24" s="53">
        <f t="shared" si="5"/>
        <v>11</v>
      </c>
      <c r="G24" s="49">
        <v>440</v>
      </c>
      <c r="H24" s="54">
        <f t="shared" si="0"/>
        <v>8.8000000000000009E-2</v>
      </c>
      <c r="I24" s="57">
        <f t="shared" si="1"/>
        <v>0.96800000000000008</v>
      </c>
      <c r="J24" s="56">
        <f>F24*E24</f>
        <v>2.2000000000000001E-3</v>
      </c>
      <c r="L24" s="42" t="s">
        <v>19</v>
      </c>
      <c r="M24" s="56">
        <f>J39+J251</f>
        <v>7.0000000000000007E-2</v>
      </c>
      <c r="N24" s="51">
        <v>100</v>
      </c>
      <c r="O24" s="57">
        <f t="shared" si="3"/>
        <v>7.0000000000000009</v>
      </c>
    </row>
    <row r="25" spans="1:15" ht="15.75" customHeight="1">
      <c r="A25" s="233"/>
      <c r="B25" s="63">
        <f t="shared" si="4"/>
        <v>2</v>
      </c>
      <c r="C25" s="220"/>
      <c r="D25" s="41" t="s">
        <v>79</v>
      </c>
      <c r="E25" s="58">
        <v>0.2</v>
      </c>
      <c r="F25" s="53">
        <f t="shared" si="5"/>
        <v>11</v>
      </c>
      <c r="G25" s="49"/>
      <c r="H25" s="54"/>
      <c r="I25" s="55"/>
      <c r="J25" s="56">
        <f t="shared" si="2"/>
        <v>2.2000000000000002</v>
      </c>
      <c r="L25" s="42" t="s">
        <v>21</v>
      </c>
      <c r="M25" s="56">
        <f>J41+J173</f>
        <v>0.67100000000000004</v>
      </c>
      <c r="N25" s="51">
        <v>90</v>
      </c>
      <c r="O25" s="57">
        <f t="shared" si="3"/>
        <v>60.39</v>
      </c>
    </row>
    <row r="26" spans="1:15" ht="15.75" customHeight="1">
      <c r="A26" s="233"/>
      <c r="B26" s="63">
        <f t="shared" si="4"/>
        <v>2</v>
      </c>
      <c r="C26" s="86" t="s">
        <v>38</v>
      </c>
      <c r="D26" s="41" t="s">
        <v>38</v>
      </c>
      <c r="E26" s="58">
        <v>0.04</v>
      </c>
      <c r="F26" s="53">
        <f t="shared" si="5"/>
        <v>11</v>
      </c>
      <c r="G26" s="49">
        <v>32</v>
      </c>
      <c r="H26" s="54">
        <f t="shared" si="0"/>
        <v>1.28</v>
      </c>
      <c r="I26" s="55">
        <f t="shared" si="1"/>
        <v>14.08</v>
      </c>
      <c r="J26" s="56">
        <f t="shared" si="2"/>
        <v>0.44</v>
      </c>
      <c r="L26" s="41" t="s">
        <v>70</v>
      </c>
      <c r="M26" s="56">
        <f>J48</f>
        <v>0.30000000000000004</v>
      </c>
      <c r="N26" s="51">
        <v>94</v>
      </c>
      <c r="O26" s="57">
        <f t="shared" si="3"/>
        <v>28.200000000000003</v>
      </c>
    </row>
    <row r="27" spans="1:15" ht="15.75" customHeight="1">
      <c r="A27" s="210" t="s">
        <v>41</v>
      </c>
      <c r="B27" s="210"/>
      <c r="C27" s="210"/>
      <c r="D27" s="210"/>
      <c r="E27" s="83"/>
      <c r="F27" s="83"/>
      <c r="G27" s="83"/>
      <c r="H27" s="2">
        <f>SUM(H6:H26)</f>
        <v>60.999999999999993</v>
      </c>
      <c r="I27" s="2">
        <f>SUM(I6:I26)</f>
        <v>671</v>
      </c>
      <c r="J27" s="2">
        <f>SUM(J6:J26)</f>
        <v>9.3210333333333342</v>
      </c>
      <c r="L27" s="41" t="s">
        <v>10</v>
      </c>
      <c r="M27" s="56">
        <f>J58+J162+J266</f>
        <v>0.625</v>
      </c>
      <c r="N27" s="51">
        <v>86</v>
      </c>
      <c r="O27" s="57">
        <f t="shared" si="3"/>
        <v>53.75</v>
      </c>
    </row>
    <row r="28" spans="1:15" ht="15.75" customHeight="1">
      <c r="A28" s="239" t="s">
        <v>52</v>
      </c>
      <c r="B28" s="60">
        <v>2</v>
      </c>
      <c r="C28" s="244" t="s">
        <v>20</v>
      </c>
      <c r="D28" s="42" t="s">
        <v>6</v>
      </c>
      <c r="E28" s="6">
        <v>7.2999999999999995E-2</v>
      </c>
      <c r="F28" s="50">
        <v>3</v>
      </c>
      <c r="G28" s="51">
        <v>20</v>
      </c>
      <c r="H28" s="5">
        <f>E28*G28</f>
        <v>1.46</v>
      </c>
      <c r="I28" s="7">
        <f t="shared" ref="I28:I47" si="6">J28*G28</f>
        <v>4.379999999999999</v>
      </c>
      <c r="J28" s="6">
        <f>F28*E28</f>
        <v>0.21899999999999997</v>
      </c>
      <c r="L28" s="41" t="s">
        <v>57</v>
      </c>
      <c r="M28" s="56">
        <f>J62+J270</f>
        <v>0.51</v>
      </c>
      <c r="N28" s="51">
        <v>120</v>
      </c>
      <c r="O28" s="57">
        <f t="shared" si="3"/>
        <v>61.2</v>
      </c>
    </row>
    <row r="29" spans="1:15" ht="15.75" customHeight="1">
      <c r="A29" s="239"/>
      <c r="B29" s="63">
        <f>B28</f>
        <v>2</v>
      </c>
      <c r="C29" s="245"/>
      <c r="D29" s="42" t="s">
        <v>7</v>
      </c>
      <c r="E29" s="6">
        <v>4.0000000000000001E-3</v>
      </c>
      <c r="F29" s="54">
        <f>F28</f>
        <v>3</v>
      </c>
      <c r="G29" s="50">
        <v>90</v>
      </c>
      <c r="H29" s="5">
        <f t="shared" ref="H29:H48" si="7">E29*G29</f>
        <v>0.36</v>
      </c>
      <c r="I29" s="7">
        <f t="shared" si="6"/>
        <v>1.08</v>
      </c>
      <c r="J29" s="6">
        <f t="shared" ref="J29:J48" si="8">F29*E29</f>
        <v>1.2E-2</v>
      </c>
      <c r="L29" s="41" t="s">
        <v>24</v>
      </c>
      <c r="M29" s="56">
        <f>J64+J272</f>
        <v>3.4000000000000002E-2</v>
      </c>
      <c r="N29" s="51">
        <v>200</v>
      </c>
      <c r="O29" s="57">
        <f t="shared" si="3"/>
        <v>6.8000000000000007</v>
      </c>
    </row>
    <row r="30" spans="1:15" ht="15.75" customHeight="1">
      <c r="A30" s="239"/>
      <c r="B30" s="63">
        <f t="shared" ref="B30:B48" si="9">B29</f>
        <v>2</v>
      </c>
      <c r="C30" s="240" t="s">
        <v>23</v>
      </c>
      <c r="D30" s="42" t="s">
        <v>8</v>
      </c>
      <c r="E30" s="6">
        <v>0.1</v>
      </c>
      <c r="F30" s="54">
        <f t="shared" ref="F30:F48" si="10">F29</f>
        <v>3</v>
      </c>
      <c r="G30" s="49">
        <v>28</v>
      </c>
      <c r="H30" s="5">
        <f t="shared" si="7"/>
        <v>2.8000000000000003</v>
      </c>
      <c r="I30" s="7">
        <f t="shared" si="6"/>
        <v>8.4000000000000021</v>
      </c>
      <c r="J30" s="6">
        <f t="shared" si="8"/>
        <v>0.30000000000000004</v>
      </c>
      <c r="L30" s="43" t="s">
        <v>15</v>
      </c>
      <c r="M30" s="56">
        <f>J76+J235</f>
        <v>0.22</v>
      </c>
      <c r="N30" s="51">
        <v>140</v>
      </c>
      <c r="O30" s="57">
        <f t="shared" si="3"/>
        <v>30.8</v>
      </c>
    </row>
    <row r="31" spans="1:15" ht="15.75" customHeight="1">
      <c r="A31" s="239"/>
      <c r="B31" s="63">
        <f t="shared" si="9"/>
        <v>2</v>
      </c>
      <c r="C31" s="241"/>
      <c r="D31" s="42" t="s">
        <v>18</v>
      </c>
      <c r="E31" s="6">
        <v>0.02</v>
      </c>
      <c r="F31" s="54">
        <f t="shared" si="10"/>
        <v>3</v>
      </c>
      <c r="G31" s="50">
        <v>52</v>
      </c>
      <c r="H31" s="5">
        <f t="shared" si="7"/>
        <v>1.04</v>
      </c>
      <c r="I31" s="7">
        <f t="shared" si="6"/>
        <v>3.12</v>
      </c>
      <c r="J31" s="6">
        <f t="shared" si="8"/>
        <v>0.06</v>
      </c>
      <c r="L31" s="41" t="s">
        <v>61</v>
      </c>
      <c r="M31" s="56">
        <f>J84+J171+J189+J293</f>
        <v>4.5848989898989903</v>
      </c>
      <c r="N31" s="51">
        <v>198</v>
      </c>
      <c r="O31" s="57">
        <f t="shared" si="3"/>
        <v>907.81000000000006</v>
      </c>
    </row>
    <row r="32" spans="1:15" ht="15.75" customHeight="1">
      <c r="A32" s="239"/>
      <c r="B32" s="63">
        <f t="shared" si="9"/>
        <v>2</v>
      </c>
      <c r="C32" s="241"/>
      <c r="D32" s="42" t="s">
        <v>9</v>
      </c>
      <c r="E32" s="6">
        <v>1.2999999999999999E-2</v>
      </c>
      <c r="F32" s="54">
        <f t="shared" si="10"/>
        <v>3</v>
      </c>
      <c r="G32" s="50">
        <v>44</v>
      </c>
      <c r="H32" s="5">
        <f t="shared" si="7"/>
        <v>0.57199999999999995</v>
      </c>
      <c r="I32" s="7">
        <f t="shared" si="6"/>
        <v>1.716</v>
      </c>
      <c r="J32" s="6">
        <f t="shared" si="8"/>
        <v>3.9E-2</v>
      </c>
      <c r="L32" s="43" t="s">
        <v>65</v>
      </c>
      <c r="M32" s="56">
        <f>J88+J175+J256</f>
        <v>6</v>
      </c>
      <c r="N32" s="51">
        <v>72</v>
      </c>
      <c r="O32" s="57">
        <f t="shared" si="3"/>
        <v>432</v>
      </c>
    </row>
    <row r="33" spans="1:19" ht="15.75" customHeight="1">
      <c r="A33" s="239"/>
      <c r="B33" s="63">
        <f t="shared" si="9"/>
        <v>2</v>
      </c>
      <c r="C33" s="241"/>
      <c r="D33" s="42" t="s">
        <v>11</v>
      </c>
      <c r="E33" s="6">
        <v>1.2E-2</v>
      </c>
      <c r="F33" s="54">
        <f t="shared" si="10"/>
        <v>3</v>
      </c>
      <c r="G33" s="50">
        <v>28</v>
      </c>
      <c r="H33" s="5">
        <f t="shared" si="7"/>
        <v>0.33600000000000002</v>
      </c>
      <c r="I33" s="7">
        <f t="shared" si="6"/>
        <v>1.008</v>
      </c>
      <c r="J33" s="6">
        <f t="shared" si="8"/>
        <v>3.6000000000000004E-2</v>
      </c>
      <c r="L33" s="44" t="s">
        <v>22</v>
      </c>
      <c r="M33" s="56">
        <f>J199+J258+J303</f>
        <v>1.5</v>
      </c>
      <c r="N33" s="51">
        <v>88</v>
      </c>
      <c r="O33" s="57">
        <f t="shared" si="3"/>
        <v>132</v>
      </c>
    </row>
    <row r="34" spans="1:19" ht="15.75" customHeight="1">
      <c r="A34" s="239"/>
      <c r="B34" s="63">
        <f t="shared" si="9"/>
        <v>2</v>
      </c>
      <c r="C34" s="241"/>
      <c r="D34" s="42" t="s">
        <v>7</v>
      </c>
      <c r="E34" s="6">
        <v>5.0000000000000001E-3</v>
      </c>
      <c r="F34" s="54">
        <f t="shared" si="10"/>
        <v>3</v>
      </c>
      <c r="G34" s="50">
        <v>90</v>
      </c>
      <c r="H34" s="5">
        <f t="shared" si="7"/>
        <v>0.45</v>
      </c>
      <c r="I34" s="7">
        <f t="shared" si="6"/>
        <v>1.3499999999999999</v>
      </c>
      <c r="J34" s="6">
        <f t="shared" si="8"/>
        <v>1.4999999999999999E-2</v>
      </c>
      <c r="L34" s="41" t="s">
        <v>25</v>
      </c>
      <c r="M34" s="56">
        <f>J123+J298</f>
        <v>1.0580000000000001</v>
      </c>
      <c r="N34" s="51">
        <v>150</v>
      </c>
      <c r="O34" s="57">
        <f t="shared" si="3"/>
        <v>158.70000000000002</v>
      </c>
    </row>
    <row r="35" spans="1:19" ht="15.75" customHeight="1">
      <c r="A35" s="239"/>
      <c r="B35" s="63">
        <f t="shared" si="9"/>
        <v>2</v>
      </c>
      <c r="C35" s="242"/>
      <c r="D35" s="42" t="s">
        <v>79</v>
      </c>
      <c r="E35" s="6">
        <v>0.17499999999999999</v>
      </c>
      <c r="F35" s="54">
        <f t="shared" si="10"/>
        <v>3</v>
      </c>
      <c r="G35" s="50"/>
      <c r="H35" s="5"/>
      <c r="I35" s="7"/>
      <c r="J35" s="6">
        <f t="shared" si="8"/>
        <v>0.52499999999999991</v>
      </c>
      <c r="L35" s="41" t="s">
        <v>17</v>
      </c>
      <c r="M35" s="56">
        <f>J236</f>
        <v>0.11</v>
      </c>
      <c r="N35" s="51">
        <v>150</v>
      </c>
      <c r="O35" s="57">
        <f t="shared" si="3"/>
        <v>16.5</v>
      </c>
    </row>
    <row r="36" spans="1:19" ht="15.75" customHeight="1">
      <c r="A36" s="239"/>
      <c r="B36" s="63">
        <f t="shared" si="9"/>
        <v>2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0"/>
        <v>3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6"/>
        <v>72.377999999999986</v>
      </c>
      <c r="J36" s="6">
        <f t="shared" si="8"/>
        <v>0.2193272727272727</v>
      </c>
      <c r="L36" s="41" t="s">
        <v>89</v>
      </c>
      <c r="M36" s="56">
        <f>J79+J121+J166+J226</f>
        <v>1.4139999999999999</v>
      </c>
      <c r="N36" s="51">
        <v>50</v>
      </c>
      <c r="O36" s="57">
        <f t="shared" si="3"/>
        <v>70.7</v>
      </c>
    </row>
    <row r="37" spans="1:19" ht="15.75" customHeight="1">
      <c r="A37" s="239"/>
      <c r="B37" s="63">
        <f t="shared" si="9"/>
        <v>2</v>
      </c>
      <c r="C37" s="230"/>
      <c r="D37" s="42" t="s">
        <v>38</v>
      </c>
      <c r="E37" s="6">
        <v>9.0000000000000011E-3</v>
      </c>
      <c r="F37" s="54">
        <f t="shared" si="10"/>
        <v>3</v>
      </c>
      <c r="G37" s="50">
        <v>32</v>
      </c>
      <c r="H37" s="5">
        <f t="shared" si="7"/>
        <v>0.28800000000000003</v>
      </c>
      <c r="I37" s="7">
        <f t="shared" si="6"/>
        <v>0.8640000000000001</v>
      </c>
      <c r="J37" s="6">
        <f t="shared" si="8"/>
        <v>2.7000000000000003E-2</v>
      </c>
      <c r="L37" s="42" t="s">
        <v>35</v>
      </c>
      <c r="M37" s="56">
        <f>J130+J212</f>
        <v>0.32</v>
      </c>
      <c r="N37" s="51">
        <v>81</v>
      </c>
      <c r="O37" s="57">
        <f t="shared" si="3"/>
        <v>25.92</v>
      </c>
    </row>
    <row r="38" spans="1:19" ht="15.75" customHeight="1">
      <c r="A38" s="239"/>
      <c r="B38" s="63">
        <f t="shared" si="9"/>
        <v>2</v>
      </c>
      <c r="C38" s="230"/>
      <c r="D38" s="42" t="s">
        <v>69</v>
      </c>
      <c r="E38" s="6">
        <v>1.2E-2</v>
      </c>
      <c r="F38" s="54">
        <f t="shared" si="10"/>
        <v>3</v>
      </c>
      <c r="G38" s="50">
        <v>90</v>
      </c>
      <c r="H38" s="5">
        <f t="shared" si="7"/>
        <v>1.08</v>
      </c>
      <c r="I38" s="7">
        <f t="shared" si="6"/>
        <v>3.24</v>
      </c>
      <c r="J38" s="6">
        <f t="shared" si="8"/>
        <v>3.6000000000000004E-2</v>
      </c>
      <c r="L38" s="41" t="s">
        <v>73</v>
      </c>
      <c r="M38" s="56">
        <f>J134</f>
        <v>0.02</v>
      </c>
      <c r="N38" s="51">
        <v>40</v>
      </c>
      <c r="O38" s="57">
        <f t="shared" si="3"/>
        <v>0.8</v>
      </c>
    </row>
    <row r="39" spans="1:19" ht="15.75" customHeight="1">
      <c r="A39" s="239"/>
      <c r="B39" s="63">
        <f t="shared" si="9"/>
        <v>2</v>
      </c>
      <c r="C39" s="230"/>
      <c r="D39" s="42" t="s">
        <v>19</v>
      </c>
      <c r="E39" s="6">
        <v>5.0000000000000001E-3</v>
      </c>
      <c r="F39" s="54">
        <f t="shared" si="10"/>
        <v>3</v>
      </c>
      <c r="G39" s="50">
        <v>100</v>
      </c>
      <c r="H39" s="5">
        <f t="shared" si="7"/>
        <v>0.5</v>
      </c>
      <c r="I39" s="7">
        <f t="shared" si="6"/>
        <v>1.5</v>
      </c>
      <c r="J39" s="6">
        <f t="shared" si="8"/>
        <v>1.4999999999999999E-2</v>
      </c>
      <c r="L39" s="41" t="s">
        <v>16</v>
      </c>
      <c r="M39" s="56">
        <f>J143</f>
        <v>1.6E-2</v>
      </c>
      <c r="N39" s="51">
        <v>50</v>
      </c>
      <c r="O39" s="57">
        <f>M39*N39</f>
        <v>0.8</v>
      </c>
    </row>
    <row r="40" spans="1:19" ht="15.75" customHeight="1">
      <c r="A40" s="239"/>
      <c r="B40" s="63">
        <f t="shared" si="9"/>
        <v>2</v>
      </c>
      <c r="C40" s="230"/>
      <c r="D40" s="42" t="s">
        <v>7</v>
      </c>
      <c r="E40" s="6">
        <v>3.0000000000000001E-3</v>
      </c>
      <c r="F40" s="54">
        <f t="shared" si="10"/>
        <v>3</v>
      </c>
      <c r="G40" s="50">
        <v>90</v>
      </c>
      <c r="H40" s="5">
        <f t="shared" si="7"/>
        <v>0.27</v>
      </c>
      <c r="I40" s="7">
        <f t="shared" si="6"/>
        <v>0.81</v>
      </c>
      <c r="J40" s="6">
        <f t="shared" si="8"/>
        <v>9.0000000000000011E-3</v>
      </c>
      <c r="L40" s="73" t="s">
        <v>41</v>
      </c>
      <c r="M40" s="81">
        <f>SUM(M6:M39)</f>
        <v>65.029092929292915</v>
      </c>
      <c r="N40" s="80"/>
      <c r="O40" s="31">
        <f>SUM(O6:O39)</f>
        <v>6588.0000000000009</v>
      </c>
      <c r="Q40"/>
      <c r="R40"/>
      <c r="S40"/>
    </row>
    <row r="41" spans="1:19" ht="15.75" customHeight="1">
      <c r="A41" s="239"/>
      <c r="B41" s="63">
        <f t="shared" si="9"/>
        <v>2</v>
      </c>
      <c r="C41" s="234" t="s">
        <v>26</v>
      </c>
      <c r="D41" s="42" t="s">
        <v>21</v>
      </c>
      <c r="E41" s="6">
        <v>6.0999999999999999E-2</v>
      </c>
      <c r="F41" s="54">
        <f t="shared" si="10"/>
        <v>3</v>
      </c>
      <c r="G41" s="50">
        <v>90</v>
      </c>
      <c r="H41" s="5">
        <f t="shared" si="7"/>
        <v>5.49</v>
      </c>
      <c r="I41" s="7">
        <f t="shared" si="6"/>
        <v>16.47</v>
      </c>
      <c r="J41" s="6">
        <f t="shared" si="8"/>
        <v>0.183</v>
      </c>
      <c r="L41"/>
      <c r="M41"/>
      <c r="N41"/>
      <c r="O41" s="30"/>
      <c r="Q41"/>
      <c r="R41"/>
      <c r="S41"/>
    </row>
    <row r="42" spans="1:19" ht="15.75" customHeight="1">
      <c r="A42" s="239"/>
      <c r="B42" s="63">
        <f t="shared" si="9"/>
        <v>2</v>
      </c>
      <c r="C42" s="234"/>
      <c r="D42" s="42" t="s">
        <v>27</v>
      </c>
      <c r="E42" s="6">
        <v>6.0000000000000001E-3</v>
      </c>
      <c r="F42" s="54">
        <f t="shared" si="10"/>
        <v>3</v>
      </c>
      <c r="G42" s="50">
        <v>710</v>
      </c>
      <c r="H42" s="5">
        <f t="shared" si="7"/>
        <v>4.26</v>
      </c>
      <c r="I42" s="7">
        <f t="shared" si="6"/>
        <v>12.780000000000001</v>
      </c>
      <c r="J42" s="6">
        <f t="shared" si="8"/>
        <v>1.8000000000000002E-2</v>
      </c>
      <c r="L42" s="22"/>
      <c r="M42" s="22"/>
      <c r="N42" s="22"/>
      <c r="O42"/>
      <c r="Q42"/>
      <c r="R42"/>
      <c r="S42"/>
    </row>
    <row r="43" spans="1:19" ht="15.75" customHeight="1">
      <c r="A43" s="239"/>
      <c r="B43" s="63">
        <f t="shared" si="9"/>
        <v>2</v>
      </c>
      <c r="C43" s="218" t="s">
        <v>39</v>
      </c>
      <c r="D43" s="41" t="s">
        <v>76</v>
      </c>
      <c r="E43" s="8">
        <v>0.02</v>
      </c>
      <c r="F43" s="54">
        <f t="shared" si="10"/>
        <v>3</v>
      </c>
      <c r="G43" s="49">
        <v>250</v>
      </c>
      <c r="H43" s="4">
        <f t="shared" ref="H43:H45" si="11">G43*E43</f>
        <v>5</v>
      </c>
      <c r="I43" s="7">
        <f t="shared" si="6"/>
        <v>15</v>
      </c>
      <c r="J43" s="9">
        <f t="shared" si="8"/>
        <v>0.06</v>
      </c>
      <c r="L43" s="84" t="s">
        <v>103</v>
      </c>
      <c r="M43" s="66"/>
      <c r="N43" s="215" t="s">
        <v>105</v>
      </c>
      <c r="O43" s="215"/>
      <c r="P43" s="215"/>
      <c r="Q43"/>
      <c r="R43"/>
      <c r="S43"/>
    </row>
    <row r="44" spans="1:19" s="17" customFormat="1" ht="15.75" customHeight="1">
      <c r="A44" s="239"/>
      <c r="B44" s="63">
        <f t="shared" si="9"/>
        <v>2</v>
      </c>
      <c r="C44" s="219"/>
      <c r="D44" s="41" t="s">
        <v>12</v>
      </c>
      <c r="E44" s="8">
        <v>0.02</v>
      </c>
      <c r="F44" s="54">
        <f t="shared" si="10"/>
        <v>3</v>
      </c>
      <c r="G44" s="49">
        <v>46</v>
      </c>
      <c r="H44" s="4">
        <f t="shared" si="11"/>
        <v>0.92</v>
      </c>
      <c r="I44" s="7">
        <f t="shared" si="6"/>
        <v>2.76</v>
      </c>
      <c r="J44" s="9">
        <f t="shared" si="8"/>
        <v>0.06</v>
      </c>
      <c r="K44"/>
      <c r="L44" s="32"/>
      <c r="M44" s="35" t="s">
        <v>95</v>
      </c>
      <c r="N44" s="216" t="s">
        <v>96</v>
      </c>
      <c r="O44" s="216"/>
      <c r="P44" s="216"/>
      <c r="Q44"/>
      <c r="R44"/>
      <c r="S44"/>
    </row>
    <row r="45" spans="1:19" ht="15.75" customHeight="1">
      <c r="A45" s="239"/>
      <c r="B45" s="63">
        <f t="shared" si="9"/>
        <v>2</v>
      </c>
      <c r="C45" s="219"/>
      <c r="D45" s="41" t="s">
        <v>13</v>
      </c>
      <c r="E45" s="20">
        <v>2.0000000000000001E-4</v>
      </c>
      <c r="F45" s="54">
        <f t="shared" si="10"/>
        <v>3</v>
      </c>
      <c r="G45" s="49">
        <v>440</v>
      </c>
      <c r="H45" s="4">
        <f t="shared" si="11"/>
        <v>8.8000000000000009E-2</v>
      </c>
      <c r="I45" s="7">
        <f t="shared" si="6"/>
        <v>0.26400000000000001</v>
      </c>
      <c r="J45" s="9">
        <f>F45*E45</f>
        <v>6.0000000000000006E-4</v>
      </c>
      <c r="L45"/>
      <c r="M45" s="30"/>
      <c r="N45"/>
      <c r="O45"/>
      <c r="P45"/>
      <c r="Q45"/>
      <c r="R45"/>
    </row>
    <row r="46" spans="1:19" ht="15.75" customHeight="1">
      <c r="A46" s="239"/>
      <c r="B46" s="63">
        <f t="shared" si="9"/>
        <v>2</v>
      </c>
      <c r="C46" s="220"/>
      <c r="D46" s="41" t="s">
        <v>79</v>
      </c>
      <c r="E46" s="20">
        <v>0.2</v>
      </c>
      <c r="F46" s="54">
        <f t="shared" si="10"/>
        <v>3</v>
      </c>
      <c r="G46" s="49"/>
      <c r="H46" s="4"/>
      <c r="I46" s="7"/>
      <c r="J46" s="9">
        <f t="shared" si="8"/>
        <v>0.60000000000000009</v>
      </c>
      <c r="L46"/>
      <c r="M46" s="30"/>
      <c r="N46"/>
      <c r="O46"/>
      <c r="P46"/>
      <c r="Q46"/>
      <c r="R46"/>
    </row>
    <row r="47" spans="1:19" ht="15.75" customHeight="1">
      <c r="A47" s="239"/>
      <c r="B47" s="63">
        <f t="shared" si="9"/>
        <v>2</v>
      </c>
      <c r="C47" s="85" t="s">
        <v>38</v>
      </c>
      <c r="D47" s="42" t="s">
        <v>38</v>
      </c>
      <c r="E47" s="6">
        <v>0.08</v>
      </c>
      <c r="F47" s="54">
        <f t="shared" si="10"/>
        <v>3</v>
      </c>
      <c r="G47" s="50">
        <v>32</v>
      </c>
      <c r="H47" s="5">
        <f t="shared" si="7"/>
        <v>2.56</v>
      </c>
      <c r="I47" s="7">
        <f t="shared" si="6"/>
        <v>7.68</v>
      </c>
      <c r="J47" s="6">
        <f t="shared" si="8"/>
        <v>0.24</v>
      </c>
      <c r="L47"/>
      <c r="M47" s="28"/>
      <c r="N47" s="30"/>
      <c r="O47"/>
      <c r="P47"/>
      <c r="Q47"/>
      <c r="R47"/>
    </row>
    <row r="48" spans="1:19" ht="15.75" customHeight="1">
      <c r="A48" s="239"/>
      <c r="B48" s="63">
        <f t="shared" si="9"/>
        <v>2</v>
      </c>
      <c r="C48" s="10" t="s">
        <v>70</v>
      </c>
      <c r="D48" s="41" t="s">
        <v>70</v>
      </c>
      <c r="E48" s="9">
        <v>0.1</v>
      </c>
      <c r="F48" s="54">
        <f t="shared" si="10"/>
        <v>3</v>
      </c>
      <c r="G48" s="50">
        <v>94</v>
      </c>
      <c r="H48" s="5">
        <f t="shared" si="7"/>
        <v>9.4</v>
      </c>
      <c r="I48" s="7">
        <f>J48*G48</f>
        <v>28.200000000000003</v>
      </c>
      <c r="J48" s="6">
        <f t="shared" si="8"/>
        <v>0.30000000000000004</v>
      </c>
      <c r="L48"/>
      <c r="M48"/>
      <c r="N48"/>
      <c r="O48"/>
      <c r="P48"/>
      <c r="Q48"/>
      <c r="R48"/>
    </row>
    <row r="49" spans="1:12" ht="15.75" customHeight="1">
      <c r="A49" s="210" t="s">
        <v>41</v>
      </c>
      <c r="B49" s="210"/>
      <c r="C49" s="210"/>
      <c r="D49" s="210"/>
      <c r="E49" s="83"/>
      <c r="F49" s="83"/>
      <c r="G49" s="83"/>
      <c r="H49" s="2">
        <f>SUM(H28:H48)</f>
        <v>61.000000000000007</v>
      </c>
      <c r="I49" s="2">
        <f>SUM(I28:I48)</f>
        <v>183</v>
      </c>
      <c r="J49" s="2">
        <f>SUM(J28:J48)</f>
        <v>2.9739272727272725</v>
      </c>
    </row>
    <row r="50" spans="1:12" customFormat="1" ht="15.75" customHeight="1"/>
    <row r="51" spans="1:12" customFormat="1" ht="15.75" customHeight="1"/>
    <row r="52" spans="1:12" customFormat="1" ht="15.75" customHeight="1"/>
    <row r="53" spans="1:12" customFormat="1" ht="15.75" customHeight="1"/>
    <row r="54" spans="1:12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>
      <c r="A55" s="180" t="s">
        <v>54</v>
      </c>
      <c r="B55" s="61">
        <v>2</v>
      </c>
      <c r="C55" s="226" t="s">
        <v>5</v>
      </c>
      <c r="D55" s="41" t="s">
        <v>6</v>
      </c>
      <c r="E55" s="8">
        <v>2.5999999999999999E-2</v>
      </c>
      <c r="F55" s="49">
        <v>7</v>
      </c>
      <c r="G55" s="49">
        <v>20</v>
      </c>
      <c r="H55" s="5">
        <f>G55*E55</f>
        <v>0.52</v>
      </c>
      <c r="I55" s="7">
        <f>J55*G55</f>
        <v>3.6399999999999997</v>
      </c>
      <c r="J55" s="9">
        <f>F55*E55</f>
        <v>0.182</v>
      </c>
      <c r="L55" s="18"/>
    </row>
    <row r="56" spans="1:12" ht="15.75" customHeight="1">
      <c r="A56" s="181"/>
      <c r="B56" s="64">
        <f>B55</f>
        <v>2</v>
      </c>
      <c r="C56" s="227"/>
      <c r="D56" s="41" t="s">
        <v>7</v>
      </c>
      <c r="E56" s="8">
        <v>6.0000000000000001E-3</v>
      </c>
      <c r="F56" s="53">
        <f>F55</f>
        <v>7</v>
      </c>
      <c r="G56" s="49">
        <v>90</v>
      </c>
      <c r="H56" s="5">
        <f t="shared" ref="H56:H57" si="12">G56*E56</f>
        <v>0.54</v>
      </c>
      <c r="I56" s="7">
        <f t="shared" ref="I56:I60" si="13">J56*G56</f>
        <v>3.7800000000000002</v>
      </c>
      <c r="J56" s="9">
        <f t="shared" ref="J56:J60" si="14">F56*E56</f>
        <v>4.2000000000000003E-2</v>
      </c>
      <c r="L56" s="18"/>
    </row>
    <row r="57" spans="1:12" ht="15.75" customHeight="1">
      <c r="A57" s="181"/>
      <c r="B57" s="64">
        <f t="shared" ref="B57:B72" si="15">B56</f>
        <v>2</v>
      </c>
      <c r="C57" s="227"/>
      <c r="D57" s="41" t="s">
        <v>8</v>
      </c>
      <c r="E57" s="8">
        <v>3.5000000000000003E-2</v>
      </c>
      <c r="F57" s="53">
        <f t="shared" ref="F57:F72" si="16">F56</f>
        <v>7</v>
      </c>
      <c r="G57" s="49">
        <v>28</v>
      </c>
      <c r="H57" s="5">
        <f t="shared" si="12"/>
        <v>0.98000000000000009</v>
      </c>
      <c r="I57" s="7">
        <f t="shared" si="13"/>
        <v>6.86</v>
      </c>
      <c r="J57" s="9">
        <f>F57*E57</f>
        <v>0.24500000000000002</v>
      </c>
      <c r="L57" s="18"/>
    </row>
    <row r="58" spans="1:12" ht="15.75" customHeight="1">
      <c r="A58" s="181"/>
      <c r="B58" s="64">
        <f t="shared" si="15"/>
        <v>2</v>
      </c>
      <c r="C58" s="227"/>
      <c r="D58" s="41" t="s">
        <v>10</v>
      </c>
      <c r="E58" s="8">
        <v>2.5000000000000001E-2</v>
      </c>
      <c r="F58" s="53">
        <f t="shared" si="16"/>
        <v>7</v>
      </c>
      <c r="G58" s="49">
        <v>86</v>
      </c>
      <c r="H58" s="5">
        <f>G58*E58</f>
        <v>2.15</v>
      </c>
      <c r="I58" s="7">
        <f t="shared" si="13"/>
        <v>15.05</v>
      </c>
      <c r="J58" s="9">
        <f t="shared" si="14"/>
        <v>0.17500000000000002</v>
      </c>
      <c r="L58" s="18"/>
    </row>
    <row r="59" spans="1:12" ht="15.75" customHeight="1">
      <c r="A59" s="181"/>
      <c r="B59" s="64">
        <f t="shared" si="15"/>
        <v>2</v>
      </c>
      <c r="C59" s="227"/>
      <c r="D59" s="41" t="s">
        <v>9</v>
      </c>
      <c r="E59" s="8">
        <v>1.9E-2</v>
      </c>
      <c r="F59" s="53">
        <f t="shared" si="16"/>
        <v>7</v>
      </c>
      <c r="G59" s="49">
        <v>44</v>
      </c>
      <c r="H59" s="5">
        <f t="shared" ref="H59" si="17">G59*E59</f>
        <v>0.83599999999999997</v>
      </c>
      <c r="I59" s="7">
        <f t="shared" si="13"/>
        <v>5.8520000000000003</v>
      </c>
      <c r="J59" s="9">
        <f t="shared" si="14"/>
        <v>0.13300000000000001</v>
      </c>
      <c r="L59" s="18"/>
    </row>
    <row r="60" spans="1:12" ht="15.75" customHeight="1">
      <c r="A60" s="181"/>
      <c r="B60" s="64">
        <f t="shared" si="15"/>
        <v>2</v>
      </c>
      <c r="C60" s="228"/>
      <c r="D60" s="41" t="s">
        <v>11</v>
      </c>
      <c r="E60" s="8">
        <v>1.7999999999999999E-2</v>
      </c>
      <c r="F60" s="53">
        <f t="shared" si="16"/>
        <v>7</v>
      </c>
      <c r="G60" s="49">
        <v>28</v>
      </c>
      <c r="H60" s="5">
        <f>G60*E60</f>
        <v>0.504</v>
      </c>
      <c r="I60" s="7">
        <f t="shared" si="13"/>
        <v>3.528</v>
      </c>
      <c r="J60" s="9">
        <f t="shared" si="14"/>
        <v>0.126</v>
      </c>
      <c r="L60" s="18"/>
    </row>
    <row r="61" spans="1:12" ht="15.75" customHeight="1">
      <c r="A61" s="181"/>
      <c r="B61" s="64">
        <f t="shared" si="15"/>
        <v>2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6"/>
        <v>7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232.45600000000002</v>
      </c>
      <c r="J61" s="9">
        <f>F61*E61</f>
        <v>0.70441212121212127</v>
      </c>
    </row>
    <row r="62" spans="1:12" ht="15.75" customHeight="1">
      <c r="A62" s="181"/>
      <c r="B62" s="64">
        <f t="shared" si="15"/>
        <v>2</v>
      </c>
      <c r="C62" s="227"/>
      <c r="D62" s="41" t="s">
        <v>57</v>
      </c>
      <c r="E62" s="6">
        <v>0.03</v>
      </c>
      <c r="F62" s="53">
        <f t="shared" si="16"/>
        <v>7</v>
      </c>
      <c r="G62" s="51">
        <v>120</v>
      </c>
      <c r="H62" s="4">
        <f t="shared" ref="H62:H70" si="18">G62*E62</f>
        <v>3.5999999999999996</v>
      </c>
      <c r="I62" s="7">
        <f t="shared" ref="I62:I72" si="19">J62*G62</f>
        <v>25.2</v>
      </c>
      <c r="J62" s="9">
        <f t="shared" ref="J62:J72" si="20">F62*E62</f>
        <v>0.21</v>
      </c>
    </row>
    <row r="63" spans="1:12" ht="15.75" customHeight="1">
      <c r="A63" s="181"/>
      <c r="B63" s="64">
        <f t="shared" si="15"/>
        <v>2</v>
      </c>
      <c r="C63" s="227"/>
      <c r="D63" s="41" t="s">
        <v>32</v>
      </c>
      <c r="E63" s="6">
        <v>1.2E-2</v>
      </c>
      <c r="F63" s="53">
        <f t="shared" si="16"/>
        <v>7</v>
      </c>
      <c r="G63" s="51">
        <v>170</v>
      </c>
      <c r="H63" s="4">
        <f t="shared" si="18"/>
        <v>2.04</v>
      </c>
      <c r="I63" s="7">
        <f t="shared" si="19"/>
        <v>14.280000000000001</v>
      </c>
      <c r="J63" s="9">
        <f t="shared" si="20"/>
        <v>8.4000000000000005E-2</v>
      </c>
    </row>
    <row r="64" spans="1:12" ht="15.75" customHeight="1">
      <c r="A64" s="181"/>
      <c r="B64" s="64">
        <f t="shared" si="15"/>
        <v>2</v>
      </c>
      <c r="C64" s="227"/>
      <c r="D64" s="41" t="s">
        <v>24</v>
      </c>
      <c r="E64" s="6">
        <v>2E-3</v>
      </c>
      <c r="F64" s="53">
        <f t="shared" si="16"/>
        <v>7</v>
      </c>
      <c r="G64" s="49">
        <v>200</v>
      </c>
      <c r="H64" s="4">
        <f t="shared" si="18"/>
        <v>0.4</v>
      </c>
      <c r="I64" s="7">
        <f t="shared" si="19"/>
        <v>2.8000000000000003</v>
      </c>
      <c r="J64" s="9">
        <f t="shared" si="20"/>
        <v>1.4E-2</v>
      </c>
    </row>
    <row r="65" spans="1:15" ht="15.75" customHeight="1">
      <c r="A65" s="181"/>
      <c r="B65" s="64">
        <f t="shared" si="15"/>
        <v>2</v>
      </c>
      <c r="C65" s="228"/>
      <c r="D65" s="41" t="s">
        <v>79</v>
      </c>
      <c r="E65" s="6">
        <v>0.2</v>
      </c>
      <c r="F65" s="53">
        <f t="shared" si="16"/>
        <v>7</v>
      </c>
      <c r="G65" s="49"/>
      <c r="H65" s="4"/>
      <c r="I65" s="7"/>
      <c r="J65" s="9">
        <f t="shared" si="20"/>
        <v>1.4000000000000001</v>
      </c>
    </row>
    <row r="66" spans="1:15" ht="15.75" customHeight="1">
      <c r="A66" s="181"/>
      <c r="B66" s="64">
        <f t="shared" si="15"/>
        <v>2</v>
      </c>
      <c r="C66" s="226" t="s">
        <v>82</v>
      </c>
      <c r="D66" s="41" t="s">
        <v>8</v>
      </c>
      <c r="E66" s="6">
        <v>0.2</v>
      </c>
      <c r="F66" s="53">
        <f t="shared" si="16"/>
        <v>7</v>
      </c>
      <c r="G66" s="49">
        <v>28</v>
      </c>
      <c r="H66" s="4">
        <f t="shared" ref="H66:H67" si="21">G66*E66</f>
        <v>5.6000000000000005</v>
      </c>
      <c r="I66" s="7">
        <f t="shared" ref="I66:I67" si="22">J66*G66</f>
        <v>39.200000000000003</v>
      </c>
      <c r="J66" s="9">
        <f t="shared" si="20"/>
        <v>1.4000000000000001</v>
      </c>
    </row>
    <row r="67" spans="1:15" ht="15.75" customHeight="1">
      <c r="A67" s="181"/>
      <c r="B67" s="64">
        <f t="shared" si="15"/>
        <v>2</v>
      </c>
      <c r="C67" s="228"/>
      <c r="D67" s="41" t="s">
        <v>27</v>
      </c>
      <c r="E67" s="6">
        <v>5.0000000000000001E-3</v>
      </c>
      <c r="F67" s="53">
        <f t="shared" si="16"/>
        <v>7</v>
      </c>
      <c r="G67" s="49">
        <v>710</v>
      </c>
      <c r="H67" s="4">
        <f t="shared" si="21"/>
        <v>3.5500000000000003</v>
      </c>
      <c r="I67" s="7">
        <f t="shared" si="22"/>
        <v>24.85</v>
      </c>
      <c r="J67" s="9">
        <f t="shared" si="20"/>
        <v>3.5000000000000003E-2</v>
      </c>
    </row>
    <row r="68" spans="1:15" ht="15.75" customHeight="1">
      <c r="A68" s="181"/>
      <c r="B68" s="64">
        <f t="shared" si="15"/>
        <v>2</v>
      </c>
      <c r="C68" s="218" t="s">
        <v>97</v>
      </c>
      <c r="D68" s="41" t="s">
        <v>14</v>
      </c>
      <c r="E68" s="6">
        <v>4.5999999999999999E-2</v>
      </c>
      <c r="F68" s="53">
        <f t="shared" si="16"/>
        <v>7</v>
      </c>
      <c r="G68" s="51">
        <v>100</v>
      </c>
      <c r="H68" s="4">
        <f>G68*E68</f>
        <v>4.5999999999999996</v>
      </c>
      <c r="I68" s="7">
        <f t="shared" si="19"/>
        <v>32.200000000000003</v>
      </c>
      <c r="J68" s="9">
        <f t="shared" si="20"/>
        <v>0.32200000000000001</v>
      </c>
    </row>
    <row r="69" spans="1:15" ht="15.75" customHeight="1">
      <c r="A69" s="181"/>
      <c r="B69" s="64">
        <f t="shared" si="15"/>
        <v>2</v>
      </c>
      <c r="C69" s="219"/>
      <c r="D69" s="41" t="s">
        <v>12</v>
      </c>
      <c r="E69" s="6">
        <v>2.4E-2</v>
      </c>
      <c r="F69" s="53">
        <f t="shared" si="16"/>
        <v>7</v>
      </c>
      <c r="G69" s="49">
        <v>46</v>
      </c>
      <c r="H69" s="4">
        <f>G69*E69</f>
        <v>1.1040000000000001</v>
      </c>
      <c r="I69" s="7">
        <f t="shared" si="19"/>
        <v>7.7280000000000006</v>
      </c>
      <c r="J69" s="9">
        <f t="shared" si="20"/>
        <v>0.16800000000000001</v>
      </c>
    </row>
    <row r="70" spans="1:15" ht="15.75" customHeight="1">
      <c r="A70" s="181"/>
      <c r="B70" s="64">
        <f t="shared" si="15"/>
        <v>2</v>
      </c>
      <c r="C70" s="219"/>
      <c r="D70" s="41" t="s">
        <v>13</v>
      </c>
      <c r="E70" s="45">
        <v>2.0000000000000001E-4</v>
      </c>
      <c r="F70" s="53">
        <f t="shared" si="16"/>
        <v>7</v>
      </c>
      <c r="G70" s="49">
        <v>440</v>
      </c>
      <c r="H70" s="4">
        <f t="shared" si="18"/>
        <v>8.8000000000000009E-2</v>
      </c>
      <c r="I70" s="7">
        <f t="shared" si="19"/>
        <v>0.61599999999999999</v>
      </c>
      <c r="J70" s="9">
        <f t="shared" si="20"/>
        <v>1.4E-3</v>
      </c>
      <c r="L70"/>
      <c r="M70"/>
      <c r="N70"/>
      <c r="O70"/>
    </row>
    <row r="71" spans="1:15" ht="15.75" customHeight="1">
      <c r="A71" s="181"/>
      <c r="B71" s="64">
        <f t="shared" si="15"/>
        <v>2</v>
      </c>
      <c r="C71" s="220"/>
      <c r="D71" s="41" t="s">
        <v>79</v>
      </c>
      <c r="E71" s="6">
        <v>0.17199999999999999</v>
      </c>
      <c r="F71" s="53">
        <f t="shared" si="16"/>
        <v>7</v>
      </c>
      <c r="G71" s="49"/>
      <c r="H71" s="4"/>
      <c r="I71" s="7"/>
      <c r="J71" s="9">
        <f t="shared" si="20"/>
        <v>1.204</v>
      </c>
      <c r="L71"/>
      <c r="M71"/>
      <c r="N71"/>
      <c r="O71"/>
    </row>
    <row r="72" spans="1:15" ht="15.75" customHeight="1">
      <c r="A72" s="181"/>
      <c r="B72" s="64">
        <f t="shared" si="15"/>
        <v>2</v>
      </c>
      <c r="C72" s="3" t="s">
        <v>38</v>
      </c>
      <c r="D72" s="46" t="s">
        <v>38</v>
      </c>
      <c r="E72" s="6">
        <v>0.04</v>
      </c>
      <c r="F72" s="53">
        <f t="shared" si="16"/>
        <v>7</v>
      </c>
      <c r="G72" s="49">
        <v>32</v>
      </c>
      <c r="H72" s="4">
        <f>G72*E72</f>
        <v>1.28</v>
      </c>
      <c r="I72" s="7">
        <f t="shared" si="19"/>
        <v>8.9600000000000009</v>
      </c>
      <c r="J72" s="9">
        <f t="shared" si="20"/>
        <v>0.28000000000000003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83"/>
      <c r="F73" s="83"/>
      <c r="G73" s="83"/>
      <c r="H73" s="2">
        <f>SUM(H55:H72)</f>
        <v>61.000000000000007</v>
      </c>
      <c r="I73" s="2">
        <f>SUM(I55:I72)</f>
        <v>426.99999999999994</v>
      </c>
      <c r="J73" s="2">
        <f>SUM(J55:J72)</f>
        <v>6.7258121212121225</v>
      </c>
      <c r="L73"/>
      <c r="M73"/>
      <c r="N73"/>
      <c r="O73"/>
    </row>
    <row r="74" spans="1:15" ht="15.75" customHeight="1">
      <c r="A74" s="239" t="s">
        <v>55</v>
      </c>
      <c r="B74" s="60">
        <v>3</v>
      </c>
      <c r="C74" s="229" t="s">
        <v>98</v>
      </c>
      <c r="D74" s="42" t="s">
        <v>9</v>
      </c>
      <c r="E74" s="6">
        <v>9.4E-2</v>
      </c>
      <c r="F74" s="50">
        <v>11</v>
      </c>
      <c r="G74" s="51">
        <v>44</v>
      </c>
      <c r="H74" s="5">
        <f>E74*G74</f>
        <v>4.1360000000000001</v>
      </c>
      <c r="I74" s="7">
        <f>J74*G74</f>
        <v>45.496000000000002</v>
      </c>
      <c r="J74" s="6">
        <f>F74*E74</f>
        <v>1.034</v>
      </c>
      <c r="L74"/>
      <c r="M74"/>
      <c r="N74"/>
      <c r="O74"/>
    </row>
    <row r="75" spans="1:15" ht="15.75" customHeight="1">
      <c r="A75" s="239"/>
      <c r="B75" s="63">
        <f>B74</f>
        <v>3</v>
      </c>
      <c r="C75" s="229"/>
      <c r="D75" s="42" t="s">
        <v>29</v>
      </c>
      <c r="E75" s="6">
        <v>2.9000000000000001E-2</v>
      </c>
      <c r="F75" s="54">
        <f>F74</f>
        <v>11</v>
      </c>
      <c r="G75" s="51">
        <v>100</v>
      </c>
      <c r="H75" s="5">
        <f t="shared" ref="H75:H82" si="23">E75*G75</f>
        <v>2.9000000000000004</v>
      </c>
      <c r="I75" s="7">
        <f t="shared" ref="I75:I89" si="24">J75*G75</f>
        <v>31.900000000000002</v>
      </c>
      <c r="J75" s="6">
        <f t="shared" ref="J75:J89" si="25">F75*E75</f>
        <v>0.31900000000000001</v>
      </c>
      <c r="L75"/>
      <c r="M75"/>
      <c r="N75"/>
      <c r="O75"/>
    </row>
    <row r="76" spans="1:15" ht="15.75" customHeight="1">
      <c r="A76" s="239"/>
      <c r="B76" s="63">
        <f t="shared" ref="B76:B89" si="26">B75</f>
        <v>3</v>
      </c>
      <c r="C76" s="229"/>
      <c r="D76" s="42" t="s">
        <v>15</v>
      </c>
      <c r="E76" s="6">
        <v>0.01</v>
      </c>
      <c r="F76" s="54">
        <f t="shared" ref="F76:F89" si="27">F75</f>
        <v>11</v>
      </c>
      <c r="G76" s="51">
        <v>140</v>
      </c>
      <c r="H76" s="5">
        <f t="shared" si="23"/>
        <v>1.4000000000000001</v>
      </c>
      <c r="I76" s="7">
        <f t="shared" si="24"/>
        <v>15.4</v>
      </c>
      <c r="J76" s="6">
        <f t="shared" si="25"/>
        <v>0.11</v>
      </c>
      <c r="L76"/>
      <c r="M76"/>
      <c r="N76"/>
      <c r="O76"/>
    </row>
    <row r="77" spans="1:15" ht="15.75" customHeight="1">
      <c r="A77" s="239"/>
      <c r="B77" s="63">
        <f t="shared" si="26"/>
        <v>3</v>
      </c>
      <c r="C77" s="229"/>
      <c r="D77" s="42" t="s">
        <v>12</v>
      </c>
      <c r="E77" s="6">
        <v>1E-3</v>
      </c>
      <c r="F77" s="54">
        <f t="shared" si="27"/>
        <v>11</v>
      </c>
      <c r="G77" s="50">
        <v>46</v>
      </c>
      <c r="H77" s="5">
        <f t="shared" si="23"/>
        <v>4.5999999999999999E-2</v>
      </c>
      <c r="I77" s="7">
        <f t="shared" si="24"/>
        <v>0.50600000000000001</v>
      </c>
      <c r="J77" s="6">
        <f t="shared" si="25"/>
        <v>1.0999999999999999E-2</v>
      </c>
      <c r="L77" s="18"/>
    </row>
    <row r="78" spans="1:15" ht="15.75" customHeight="1">
      <c r="A78" s="239"/>
      <c r="B78" s="63">
        <f t="shared" si="26"/>
        <v>3</v>
      </c>
      <c r="C78" s="240" t="s">
        <v>58</v>
      </c>
      <c r="D78" s="42" t="s">
        <v>8</v>
      </c>
      <c r="E78" s="6">
        <v>0.1</v>
      </c>
      <c r="F78" s="54">
        <f t="shared" si="27"/>
        <v>11</v>
      </c>
      <c r="G78" s="49">
        <v>28</v>
      </c>
      <c r="H78" s="5">
        <f t="shared" si="23"/>
        <v>2.8000000000000003</v>
      </c>
      <c r="I78" s="7">
        <f t="shared" si="24"/>
        <v>30.800000000000004</v>
      </c>
      <c r="J78" s="6">
        <f t="shared" si="25"/>
        <v>1.1000000000000001</v>
      </c>
      <c r="L78" s="18"/>
    </row>
    <row r="79" spans="1:15" ht="15.75" customHeight="1">
      <c r="A79" s="239"/>
      <c r="B79" s="63">
        <f t="shared" si="26"/>
        <v>3</v>
      </c>
      <c r="C79" s="241"/>
      <c r="D79" s="42" t="s">
        <v>56</v>
      </c>
      <c r="E79" s="6">
        <v>0.01</v>
      </c>
      <c r="F79" s="54">
        <f t="shared" si="27"/>
        <v>11</v>
      </c>
      <c r="G79" s="50">
        <v>50</v>
      </c>
      <c r="H79" s="5">
        <f t="shared" si="23"/>
        <v>0.5</v>
      </c>
      <c r="I79" s="7">
        <f t="shared" si="24"/>
        <v>5.5</v>
      </c>
      <c r="J79" s="6">
        <f t="shared" si="25"/>
        <v>0.11</v>
      </c>
      <c r="L79" s="18"/>
    </row>
    <row r="80" spans="1:15" ht="15.75" customHeight="1">
      <c r="A80" s="239"/>
      <c r="B80" s="63">
        <f t="shared" si="26"/>
        <v>3</v>
      </c>
      <c r="C80" s="241"/>
      <c r="D80" s="42" t="s">
        <v>9</v>
      </c>
      <c r="E80" s="6">
        <v>1.2999999999999999E-2</v>
      </c>
      <c r="F80" s="54">
        <f t="shared" si="27"/>
        <v>11</v>
      </c>
      <c r="G80" s="50">
        <v>44</v>
      </c>
      <c r="H80" s="5">
        <f t="shared" si="23"/>
        <v>0.57199999999999995</v>
      </c>
      <c r="I80" s="7">
        <f t="shared" si="24"/>
        <v>6.2919999999999998</v>
      </c>
      <c r="J80" s="6">
        <f t="shared" si="25"/>
        <v>0.14299999999999999</v>
      </c>
      <c r="L80" s="18"/>
    </row>
    <row r="81" spans="1:15" ht="15.75" customHeight="1">
      <c r="A81" s="239"/>
      <c r="B81" s="63">
        <f t="shared" si="26"/>
        <v>3</v>
      </c>
      <c r="C81" s="241"/>
      <c r="D81" s="42" t="s">
        <v>11</v>
      </c>
      <c r="E81" s="6">
        <v>1.2E-2</v>
      </c>
      <c r="F81" s="54">
        <f t="shared" si="27"/>
        <v>11</v>
      </c>
      <c r="G81" s="50">
        <v>28</v>
      </c>
      <c r="H81" s="5">
        <f t="shared" si="23"/>
        <v>0.33600000000000002</v>
      </c>
      <c r="I81" s="7">
        <f t="shared" si="24"/>
        <v>3.6960000000000002</v>
      </c>
      <c r="J81" s="6">
        <f t="shared" si="25"/>
        <v>0.13200000000000001</v>
      </c>
      <c r="L81" s="18"/>
    </row>
    <row r="82" spans="1:15" ht="15.75" customHeight="1">
      <c r="A82" s="239"/>
      <c r="B82" s="63">
        <f t="shared" si="26"/>
        <v>3</v>
      </c>
      <c r="C82" s="241"/>
      <c r="D82" s="42" t="s">
        <v>7</v>
      </c>
      <c r="E82" s="6">
        <v>3.0000000000000001E-3</v>
      </c>
      <c r="F82" s="54">
        <f t="shared" si="27"/>
        <v>11</v>
      </c>
      <c r="G82" s="50">
        <v>90</v>
      </c>
      <c r="H82" s="5">
        <f t="shared" si="23"/>
        <v>0.27</v>
      </c>
      <c r="I82" s="7">
        <f t="shared" si="24"/>
        <v>2.97</v>
      </c>
      <c r="J82" s="6">
        <f t="shared" si="25"/>
        <v>3.3000000000000002E-2</v>
      </c>
      <c r="L82" s="18"/>
    </row>
    <row r="83" spans="1:15" ht="15.75" customHeight="1">
      <c r="A83" s="239"/>
      <c r="B83" s="63">
        <f t="shared" si="26"/>
        <v>3</v>
      </c>
      <c r="C83" s="242"/>
      <c r="D83" s="42" t="s">
        <v>79</v>
      </c>
      <c r="E83" s="6">
        <v>0.188</v>
      </c>
      <c r="F83" s="54">
        <f t="shared" si="27"/>
        <v>11</v>
      </c>
      <c r="G83" s="50"/>
      <c r="H83" s="5"/>
      <c r="I83" s="7"/>
      <c r="J83" s="6">
        <f t="shared" si="25"/>
        <v>2.0680000000000001</v>
      </c>
      <c r="L83" s="18"/>
    </row>
    <row r="84" spans="1:15" ht="15.75" customHeight="1">
      <c r="A84" s="239"/>
      <c r="B84" s="63">
        <f t="shared" si="26"/>
        <v>3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7"/>
        <v>11</v>
      </c>
      <c r="G84" s="49">
        <v>198</v>
      </c>
      <c r="H84" s="5">
        <f>61-H74-H75-H76-H77-H78-H79-H80-H81-H82-H85-H86-H87-H88-H89</f>
        <v>22.479999999999997</v>
      </c>
      <c r="I84" s="7">
        <f t="shared" si="24"/>
        <v>247.27999999999997</v>
      </c>
      <c r="J84" s="6">
        <f t="shared" si="25"/>
        <v>1.2488888888888887</v>
      </c>
      <c r="L84" s="18"/>
    </row>
    <row r="85" spans="1:15" ht="15.75" customHeight="1">
      <c r="A85" s="239"/>
      <c r="B85" s="63">
        <f t="shared" si="26"/>
        <v>3</v>
      </c>
      <c r="C85" s="223"/>
      <c r="D85" s="41" t="s">
        <v>11</v>
      </c>
      <c r="E85" s="6">
        <v>2.5000000000000001E-2</v>
      </c>
      <c r="F85" s="54">
        <f t="shared" si="27"/>
        <v>11</v>
      </c>
      <c r="G85" s="49">
        <v>28</v>
      </c>
      <c r="H85" s="5">
        <f>E85*G85</f>
        <v>0.70000000000000007</v>
      </c>
      <c r="I85" s="7">
        <f>J85*G85</f>
        <v>7.7000000000000011</v>
      </c>
      <c r="J85" s="6">
        <f>F85*E85</f>
        <v>0.27500000000000002</v>
      </c>
      <c r="L85" s="18"/>
    </row>
    <row r="86" spans="1:15" ht="15.75" customHeight="1">
      <c r="A86" s="239"/>
      <c r="B86" s="63">
        <f t="shared" si="26"/>
        <v>3</v>
      </c>
      <c r="C86" s="234" t="s">
        <v>90</v>
      </c>
      <c r="D86" s="41" t="s">
        <v>87</v>
      </c>
      <c r="E86" s="5">
        <v>0.06</v>
      </c>
      <c r="F86" s="54">
        <f t="shared" si="27"/>
        <v>11</v>
      </c>
      <c r="G86" s="49">
        <v>82</v>
      </c>
      <c r="H86" s="5">
        <f>E86*G86</f>
        <v>4.92</v>
      </c>
      <c r="I86" s="5">
        <f>J86*G86</f>
        <v>54.11999999999999</v>
      </c>
      <c r="J86" s="5">
        <f>F86*E86</f>
        <v>0.65999999999999992</v>
      </c>
      <c r="L86" s="18"/>
    </row>
    <row r="87" spans="1:15" ht="15.75" customHeight="1">
      <c r="A87" s="239"/>
      <c r="B87" s="63">
        <f t="shared" si="26"/>
        <v>3</v>
      </c>
      <c r="C87" s="234"/>
      <c r="D87" s="42" t="s">
        <v>27</v>
      </c>
      <c r="E87" s="6">
        <v>6.0000000000000001E-3</v>
      </c>
      <c r="F87" s="54">
        <f t="shared" si="27"/>
        <v>11</v>
      </c>
      <c r="G87" s="50">
        <v>710</v>
      </c>
      <c r="H87" s="5">
        <f t="shared" ref="H87:H89" si="28">E87*G87</f>
        <v>4.26</v>
      </c>
      <c r="I87" s="7">
        <f t="shared" si="24"/>
        <v>46.86</v>
      </c>
      <c r="J87" s="6">
        <f t="shared" si="25"/>
        <v>6.6000000000000003E-2</v>
      </c>
      <c r="L87" s="18"/>
    </row>
    <row r="88" spans="1:15" ht="15.75" customHeight="1">
      <c r="A88" s="239"/>
      <c r="B88" s="63">
        <f t="shared" si="26"/>
        <v>3</v>
      </c>
      <c r="C88" s="87" t="s">
        <v>65</v>
      </c>
      <c r="D88" s="43" t="s">
        <v>65</v>
      </c>
      <c r="E88" s="8">
        <v>0.2</v>
      </c>
      <c r="F88" s="54">
        <f t="shared" si="27"/>
        <v>11</v>
      </c>
      <c r="G88" s="49">
        <v>72</v>
      </c>
      <c r="H88" s="5">
        <f t="shared" si="28"/>
        <v>14.4</v>
      </c>
      <c r="I88" s="7">
        <f t="shared" si="24"/>
        <v>158.4</v>
      </c>
      <c r="J88" s="9">
        <f t="shared" si="25"/>
        <v>2.2000000000000002</v>
      </c>
      <c r="L88" s="18"/>
    </row>
    <row r="89" spans="1:15" ht="15.75" customHeight="1">
      <c r="A89" s="239"/>
      <c r="B89" s="63">
        <f t="shared" si="26"/>
        <v>3</v>
      </c>
      <c r="C89" s="85" t="s">
        <v>38</v>
      </c>
      <c r="D89" s="42" t="s">
        <v>38</v>
      </c>
      <c r="E89" s="6">
        <v>0.04</v>
      </c>
      <c r="F89" s="54">
        <f t="shared" si="27"/>
        <v>11</v>
      </c>
      <c r="G89" s="50">
        <v>32</v>
      </c>
      <c r="H89" s="5">
        <f t="shared" si="28"/>
        <v>1.28</v>
      </c>
      <c r="I89" s="7">
        <f t="shared" si="24"/>
        <v>14.08</v>
      </c>
      <c r="J89" s="6">
        <f t="shared" si="25"/>
        <v>0.44</v>
      </c>
      <c r="L89" s="18"/>
      <c r="M89"/>
      <c r="N89"/>
      <c r="O89"/>
    </row>
    <row r="90" spans="1:15" ht="15.75" customHeight="1">
      <c r="A90" s="210" t="s">
        <v>41</v>
      </c>
      <c r="B90" s="210"/>
      <c r="C90" s="210"/>
      <c r="D90" s="210"/>
      <c r="E90" s="83"/>
      <c r="F90" s="83"/>
      <c r="G90" s="83"/>
      <c r="H90" s="2">
        <f>SUM(H74:H89)</f>
        <v>61</v>
      </c>
      <c r="I90" s="2">
        <f>SUM(I74:I89)</f>
        <v>671</v>
      </c>
      <c r="J90" s="2">
        <f>SUM(J74:J89)</f>
        <v>9.9498888888888875</v>
      </c>
      <c r="L90"/>
      <c r="M90"/>
      <c r="N90"/>
      <c r="O90"/>
    </row>
    <row r="91" spans="1:15" customFormat="1" ht="15.75" customHeight="1"/>
    <row r="92" spans="1:15" customFormat="1" ht="15.75" customHeight="1"/>
    <row r="93" spans="1:15" customFormat="1" ht="15.75" customHeight="1"/>
    <row r="94" spans="1:15" customFormat="1" ht="15.75" customHeight="1"/>
    <row r="95" spans="1:15" customFormat="1" ht="15.75" customHeight="1"/>
    <row r="96" spans="1:15" customFormat="1" ht="15.75" customHeight="1"/>
    <row r="97" spans="1:10" customFormat="1" ht="15.75" customHeight="1"/>
    <row r="98" spans="1:10" customFormat="1" ht="15.75" customHeight="1"/>
    <row r="99" spans="1:10" customFormat="1" ht="15.75" customHeight="1"/>
    <row r="100" spans="1:10" customFormat="1" ht="15.75" customHeight="1"/>
    <row r="101" spans="1:10" customFormat="1" ht="15.75" customHeight="1"/>
    <row r="102" spans="1:10" customFormat="1" ht="15.75" customHeight="1"/>
    <row r="103" spans="1:10" customFormat="1" ht="15.75" customHeight="1"/>
    <row r="104" spans="1:10" customFormat="1" ht="15.75" customHeight="1"/>
    <row r="105" spans="1:10" customFormat="1" ht="15.75" customHeight="1"/>
    <row r="106" spans="1:10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>
      <c r="A107" s="196" t="s">
        <v>62</v>
      </c>
      <c r="B107" s="61">
        <v>3</v>
      </c>
      <c r="C107" s="217" t="s">
        <v>30</v>
      </c>
      <c r="D107" s="41" t="s">
        <v>75</v>
      </c>
      <c r="E107" s="6">
        <v>8.5000000000000006E-2</v>
      </c>
      <c r="F107" s="49">
        <v>12</v>
      </c>
      <c r="G107" s="49">
        <v>120</v>
      </c>
      <c r="H107" s="4">
        <f>G107*E107</f>
        <v>10.200000000000001</v>
      </c>
      <c r="I107" s="7">
        <f>J107*G107</f>
        <v>122.4</v>
      </c>
      <c r="J107" s="9">
        <f>F107*E107</f>
        <v>1.02</v>
      </c>
    </row>
    <row r="108" spans="1:10" ht="15.75" customHeight="1">
      <c r="A108" s="196"/>
      <c r="B108" s="64">
        <f>B107</f>
        <v>3</v>
      </c>
      <c r="C108" s="217"/>
      <c r="D108" s="41" t="s">
        <v>11</v>
      </c>
      <c r="E108" s="6">
        <v>2.9000000000000001E-2</v>
      </c>
      <c r="F108" s="53">
        <f>F107</f>
        <v>12</v>
      </c>
      <c r="G108" s="49">
        <v>28</v>
      </c>
      <c r="H108" s="4">
        <f t="shared" ref="H108:H127" si="29">G108*E108</f>
        <v>0.81200000000000006</v>
      </c>
      <c r="I108" s="7">
        <f t="shared" ref="I108:I127" si="30">J108*G108</f>
        <v>9.7440000000000015</v>
      </c>
      <c r="J108" s="9">
        <f t="shared" ref="J108:J127" si="31">F108*E108</f>
        <v>0.34800000000000003</v>
      </c>
    </row>
    <row r="109" spans="1:10" ht="15.75" customHeight="1">
      <c r="A109" s="196"/>
      <c r="B109" s="64">
        <f t="shared" ref="B109:B127" si="32">B108</f>
        <v>3</v>
      </c>
      <c r="C109" s="217"/>
      <c r="D109" s="42" t="s">
        <v>7</v>
      </c>
      <c r="E109" s="6">
        <v>6.0000000000000001E-3</v>
      </c>
      <c r="F109" s="53">
        <f t="shared" ref="F109:F127" si="33">F108</f>
        <v>12</v>
      </c>
      <c r="G109" s="49">
        <v>90</v>
      </c>
      <c r="H109" s="4">
        <f t="shared" si="29"/>
        <v>0.54</v>
      </c>
      <c r="I109" s="7">
        <f t="shared" si="30"/>
        <v>6.48</v>
      </c>
      <c r="J109" s="9">
        <f t="shared" si="31"/>
        <v>7.2000000000000008E-2</v>
      </c>
    </row>
    <row r="110" spans="1:10" ht="15.75" customHeight="1">
      <c r="A110" s="196"/>
      <c r="B110" s="64">
        <f t="shared" si="32"/>
        <v>3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3"/>
        <v>12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0"/>
        <v>99.28799999999994</v>
      </c>
      <c r="J110" s="9">
        <f t="shared" si="31"/>
        <v>0.30087272727272707</v>
      </c>
    </row>
    <row r="111" spans="1:10" ht="15.75" customHeight="1">
      <c r="A111" s="196"/>
      <c r="B111" s="64">
        <f t="shared" si="32"/>
        <v>3</v>
      </c>
      <c r="C111" s="219"/>
      <c r="D111" s="41" t="s">
        <v>8</v>
      </c>
      <c r="E111" s="6">
        <v>0.107</v>
      </c>
      <c r="F111" s="53">
        <f t="shared" si="33"/>
        <v>12</v>
      </c>
      <c r="G111" s="49">
        <v>28</v>
      </c>
      <c r="H111" s="4">
        <f t="shared" si="29"/>
        <v>2.996</v>
      </c>
      <c r="I111" s="7">
        <f t="shared" si="30"/>
        <v>35.951999999999998</v>
      </c>
      <c r="J111" s="9">
        <f t="shared" si="31"/>
        <v>1.284</v>
      </c>
    </row>
    <row r="112" spans="1:10" ht="15.75" customHeight="1">
      <c r="A112" s="196"/>
      <c r="B112" s="64">
        <f t="shared" si="32"/>
        <v>3</v>
      </c>
      <c r="C112" s="219"/>
      <c r="D112" s="41" t="s">
        <v>87</v>
      </c>
      <c r="E112" s="6">
        <v>6.0000000000000001E-3</v>
      </c>
      <c r="F112" s="53">
        <f t="shared" si="33"/>
        <v>12</v>
      </c>
      <c r="G112" s="49">
        <v>82</v>
      </c>
      <c r="H112" s="4">
        <f t="shared" si="29"/>
        <v>0.49199999999999999</v>
      </c>
      <c r="I112" s="7">
        <f t="shared" si="30"/>
        <v>5.9040000000000008</v>
      </c>
      <c r="J112" s="9">
        <f t="shared" si="31"/>
        <v>7.2000000000000008E-2</v>
      </c>
    </row>
    <row r="113" spans="1:10" ht="15.75" customHeight="1">
      <c r="A113" s="196"/>
      <c r="B113" s="64">
        <f t="shared" si="32"/>
        <v>3</v>
      </c>
      <c r="C113" s="219"/>
      <c r="D113" s="41" t="s">
        <v>9</v>
      </c>
      <c r="E113" s="6">
        <v>1.3000000000000001E-2</v>
      </c>
      <c r="F113" s="53">
        <f t="shared" si="33"/>
        <v>12</v>
      </c>
      <c r="G113" s="49">
        <v>44</v>
      </c>
      <c r="H113" s="4">
        <f t="shared" si="29"/>
        <v>0.57200000000000006</v>
      </c>
      <c r="I113" s="7">
        <f t="shared" si="30"/>
        <v>6.8640000000000008</v>
      </c>
      <c r="J113" s="9">
        <f t="shared" si="31"/>
        <v>0.15600000000000003</v>
      </c>
    </row>
    <row r="114" spans="1:10" ht="15.75" customHeight="1">
      <c r="A114" s="196"/>
      <c r="B114" s="64">
        <f t="shared" si="32"/>
        <v>3</v>
      </c>
      <c r="C114" s="219"/>
      <c r="D114" s="42" t="s">
        <v>11</v>
      </c>
      <c r="E114" s="6">
        <v>1.2E-2</v>
      </c>
      <c r="F114" s="53">
        <f t="shared" si="33"/>
        <v>12</v>
      </c>
      <c r="G114" s="49">
        <v>28</v>
      </c>
      <c r="H114" s="4">
        <f t="shared" si="29"/>
        <v>0.33600000000000002</v>
      </c>
      <c r="I114" s="7">
        <f t="shared" si="30"/>
        <v>4.032</v>
      </c>
      <c r="J114" s="9">
        <f t="shared" si="31"/>
        <v>0.14400000000000002</v>
      </c>
    </row>
    <row r="115" spans="1:10" ht="15.75" customHeight="1">
      <c r="A115" s="196"/>
      <c r="B115" s="64">
        <f t="shared" si="32"/>
        <v>3</v>
      </c>
      <c r="C115" s="219"/>
      <c r="D115" s="42" t="s">
        <v>7</v>
      </c>
      <c r="E115" s="6">
        <v>3.0000000000000001E-3</v>
      </c>
      <c r="F115" s="53">
        <f t="shared" si="33"/>
        <v>12</v>
      </c>
      <c r="G115" s="49">
        <v>90</v>
      </c>
      <c r="H115" s="4">
        <f t="shared" si="29"/>
        <v>0.27</v>
      </c>
      <c r="I115" s="7">
        <f t="shared" si="30"/>
        <v>3.24</v>
      </c>
      <c r="J115" s="9">
        <f t="shared" si="31"/>
        <v>3.6000000000000004E-2</v>
      </c>
    </row>
    <row r="116" spans="1:10" ht="15.75" customHeight="1">
      <c r="A116" s="196"/>
      <c r="B116" s="64">
        <f t="shared" si="32"/>
        <v>3</v>
      </c>
      <c r="C116" s="219"/>
      <c r="D116" s="42" t="s">
        <v>32</v>
      </c>
      <c r="E116" s="6">
        <v>6.0000000000000001E-3</v>
      </c>
      <c r="F116" s="53">
        <f t="shared" si="33"/>
        <v>12</v>
      </c>
      <c r="G116" s="49">
        <v>170</v>
      </c>
      <c r="H116" s="4">
        <f t="shared" si="29"/>
        <v>1.02</v>
      </c>
      <c r="I116" s="7">
        <f t="shared" si="30"/>
        <v>12.240000000000002</v>
      </c>
      <c r="J116" s="9">
        <f t="shared" si="31"/>
        <v>7.2000000000000008E-2</v>
      </c>
    </row>
    <row r="117" spans="1:10" ht="15.75" customHeight="1">
      <c r="A117" s="196"/>
      <c r="B117" s="64">
        <f t="shared" si="32"/>
        <v>3</v>
      </c>
      <c r="C117" s="220"/>
      <c r="D117" s="42" t="s">
        <v>79</v>
      </c>
      <c r="E117" s="6">
        <v>0.188</v>
      </c>
      <c r="F117" s="53">
        <f t="shared" si="33"/>
        <v>12</v>
      </c>
      <c r="G117" s="49"/>
      <c r="H117" s="4"/>
      <c r="I117" s="7"/>
      <c r="J117" s="9">
        <f t="shared" si="31"/>
        <v>2.2560000000000002</v>
      </c>
    </row>
    <row r="118" spans="1:10" ht="15.75" customHeight="1">
      <c r="A118" s="196"/>
      <c r="B118" s="64">
        <f t="shared" si="32"/>
        <v>3</v>
      </c>
      <c r="C118" s="221" t="s">
        <v>86</v>
      </c>
      <c r="D118" s="41" t="s">
        <v>81</v>
      </c>
      <c r="E118" s="6">
        <v>0.06</v>
      </c>
      <c r="F118" s="53">
        <f t="shared" si="33"/>
        <v>12</v>
      </c>
      <c r="G118" s="49">
        <v>330</v>
      </c>
      <c r="H118" s="4">
        <f t="shared" si="29"/>
        <v>19.8</v>
      </c>
      <c r="I118" s="7">
        <f t="shared" si="30"/>
        <v>237.6</v>
      </c>
      <c r="J118" s="9">
        <f t="shared" si="31"/>
        <v>0.72</v>
      </c>
    </row>
    <row r="119" spans="1:10" ht="15.75" customHeight="1">
      <c r="A119" s="196"/>
      <c r="B119" s="64">
        <f t="shared" si="32"/>
        <v>3</v>
      </c>
      <c r="C119" s="222"/>
      <c r="D119" s="41" t="s">
        <v>9</v>
      </c>
      <c r="E119" s="6">
        <v>3.0000000000000001E-3</v>
      </c>
      <c r="F119" s="53">
        <f t="shared" si="33"/>
        <v>12</v>
      </c>
      <c r="G119" s="49">
        <v>44</v>
      </c>
      <c r="H119" s="4">
        <f t="shared" si="29"/>
        <v>0.13200000000000001</v>
      </c>
      <c r="I119" s="7">
        <f t="shared" si="30"/>
        <v>1.5840000000000001</v>
      </c>
      <c r="J119" s="9">
        <f t="shared" si="31"/>
        <v>3.6000000000000004E-2</v>
      </c>
    </row>
    <row r="120" spans="1:10" ht="15.75" customHeight="1">
      <c r="A120" s="196"/>
      <c r="B120" s="64">
        <f t="shared" si="32"/>
        <v>3</v>
      </c>
      <c r="C120" s="223"/>
      <c r="D120" s="41" t="s">
        <v>11</v>
      </c>
      <c r="E120" s="6">
        <v>3.0000000000000001E-3</v>
      </c>
      <c r="F120" s="53">
        <f t="shared" si="33"/>
        <v>12</v>
      </c>
      <c r="G120" s="49">
        <v>28</v>
      </c>
      <c r="H120" s="4">
        <f t="shared" si="29"/>
        <v>8.4000000000000005E-2</v>
      </c>
      <c r="I120" s="7">
        <f t="shared" si="30"/>
        <v>1.008</v>
      </c>
      <c r="J120" s="9">
        <f t="shared" si="31"/>
        <v>3.6000000000000004E-2</v>
      </c>
    </row>
    <row r="121" spans="1:10" ht="15.75" customHeight="1">
      <c r="A121" s="196"/>
      <c r="B121" s="64">
        <f t="shared" si="32"/>
        <v>3</v>
      </c>
      <c r="C121" s="238" t="s">
        <v>42</v>
      </c>
      <c r="D121" s="41" t="s">
        <v>43</v>
      </c>
      <c r="E121" s="6">
        <v>5.0999999999999997E-2</v>
      </c>
      <c r="F121" s="53">
        <f t="shared" si="33"/>
        <v>12</v>
      </c>
      <c r="G121" s="49">
        <v>50</v>
      </c>
      <c r="H121" s="4">
        <f>G121*E121</f>
        <v>2.5499999999999998</v>
      </c>
      <c r="I121" s="7">
        <f t="shared" si="30"/>
        <v>30.599999999999998</v>
      </c>
      <c r="J121" s="9">
        <f t="shared" si="31"/>
        <v>0.61199999999999999</v>
      </c>
    </row>
    <row r="122" spans="1:10" ht="15.75" customHeight="1">
      <c r="A122" s="196"/>
      <c r="B122" s="64">
        <f t="shared" si="32"/>
        <v>3</v>
      </c>
      <c r="C122" s="238"/>
      <c r="D122" s="41" t="s">
        <v>27</v>
      </c>
      <c r="E122" s="6">
        <v>5.0000000000000001E-3</v>
      </c>
      <c r="F122" s="53">
        <f t="shared" si="33"/>
        <v>12</v>
      </c>
      <c r="G122" s="49">
        <v>710</v>
      </c>
      <c r="H122" s="4">
        <f>G122*E122</f>
        <v>3.5500000000000003</v>
      </c>
      <c r="I122" s="7">
        <f t="shared" si="30"/>
        <v>42.6</v>
      </c>
      <c r="J122" s="9">
        <f t="shared" si="31"/>
        <v>0.06</v>
      </c>
    </row>
    <row r="123" spans="1:10" ht="15.75" customHeight="1">
      <c r="A123" s="196"/>
      <c r="B123" s="64">
        <f t="shared" si="32"/>
        <v>3</v>
      </c>
      <c r="C123" s="235" t="s">
        <v>92</v>
      </c>
      <c r="D123" s="41" t="s">
        <v>25</v>
      </c>
      <c r="E123" s="6">
        <v>4.5999999999999999E-2</v>
      </c>
      <c r="F123" s="53">
        <f t="shared" si="33"/>
        <v>12</v>
      </c>
      <c r="G123" s="49">
        <v>150</v>
      </c>
      <c r="H123" s="4">
        <f t="shared" si="29"/>
        <v>6.8999999999999995</v>
      </c>
      <c r="I123" s="7">
        <f t="shared" si="30"/>
        <v>82.800000000000011</v>
      </c>
      <c r="J123" s="9">
        <f t="shared" si="31"/>
        <v>0.55200000000000005</v>
      </c>
    </row>
    <row r="124" spans="1:10" ht="15.75" customHeight="1">
      <c r="A124" s="196"/>
      <c r="B124" s="64">
        <f t="shared" si="32"/>
        <v>3</v>
      </c>
      <c r="C124" s="236"/>
      <c r="D124" s="41" t="s">
        <v>12</v>
      </c>
      <c r="E124" s="6">
        <v>2.4E-2</v>
      </c>
      <c r="F124" s="53">
        <f t="shared" si="33"/>
        <v>12</v>
      </c>
      <c r="G124" s="49">
        <v>46</v>
      </c>
      <c r="H124" s="4">
        <f t="shared" si="29"/>
        <v>1.1040000000000001</v>
      </c>
      <c r="I124" s="7">
        <f t="shared" si="30"/>
        <v>13.248000000000001</v>
      </c>
      <c r="J124" s="9">
        <f t="shared" si="31"/>
        <v>0.28800000000000003</v>
      </c>
    </row>
    <row r="125" spans="1:10" ht="15.75" customHeight="1">
      <c r="A125" s="196"/>
      <c r="B125" s="64">
        <f t="shared" si="32"/>
        <v>3</v>
      </c>
      <c r="C125" s="236"/>
      <c r="D125" s="41" t="s">
        <v>13</v>
      </c>
      <c r="E125" s="45">
        <v>2.0000000000000001E-4</v>
      </c>
      <c r="F125" s="53">
        <f t="shared" si="33"/>
        <v>12</v>
      </c>
      <c r="G125" s="49">
        <v>440</v>
      </c>
      <c r="H125" s="4">
        <f t="shared" si="29"/>
        <v>8.8000000000000009E-2</v>
      </c>
      <c r="I125" s="7">
        <f t="shared" si="30"/>
        <v>1.056</v>
      </c>
      <c r="J125" s="9">
        <f t="shared" si="31"/>
        <v>2.4000000000000002E-3</v>
      </c>
    </row>
    <row r="126" spans="1:10" ht="15.75" customHeight="1">
      <c r="A126" s="196"/>
      <c r="B126" s="64">
        <f t="shared" si="32"/>
        <v>3</v>
      </c>
      <c r="C126" s="237"/>
      <c r="D126" s="41" t="s">
        <v>79</v>
      </c>
      <c r="E126" s="6">
        <v>0.17199999999999999</v>
      </c>
      <c r="F126" s="53">
        <f t="shared" si="33"/>
        <v>12</v>
      </c>
      <c r="G126" s="49"/>
      <c r="H126" s="4"/>
      <c r="I126" s="7"/>
      <c r="J126" s="9">
        <f t="shared" si="31"/>
        <v>2.0640000000000001</v>
      </c>
    </row>
    <row r="127" spans="1:10" ht="15.75" customHeight="1">
      <c r="A127" s="196"/>
      <c r="B127" s="64">
        <f t="shared" si="32"/>
        <v>3</v>
      </c>
      <c r="C127" s="3" t="s">
        <v>38</v>
      </c>
      <c r="D127" s="46" t="s">
        <v>38</v>
      </c>
      <c r="E127" s="6">
        <v>0.04</v>
      </c>
      <c r="F127" s="53">
        <f t="shared" si="33"/>
        <v>12</v>
      </c>
      <c r="G127" s="49">
        <v>32</v>
      </c>
      <c r="H127" s="4">
        <f t="shared" si="29"/>
        <v>1.28</v>
      </c>
      <c r="I127" s="7">
        <f t="shared" si="30"/>
        <v>15.36</v>
      </c>
      <c r="J127" s="9">
        <f t="shared" si="31"/>
        <v>0.48</v>
      </c>
    </row>
    <row r="128" spans="1:10" ht="15.75" customHeight="1">
      <c r="A128" s="210" t="s">
        <v>41</v>
      </c>
      <c r="B128" s="210"/>
      <c r="C128" s="210"/>
      <c r="D128" s="210"/>
      <c r="E128" s="83"/>
      <c r="F128" s="83"/>
      <c r="G128" s="83"/>
      <c r="H128" s="2">
        <f>SUM(H107:H127)</f>
        <v>60.999999999999986</v>
      </c>
      <c r="I128" s="2">
        <f t="shared" ref="I128:J128" si="34">SUM(I107:I127)</f>
        <v>732.00000000000011</v>
      </c>
      <c r="J128" s="2">
        <f t="shared" si="34"/>
        <v>10.611272727272727</v>
      </c>
    </row>
    <row r="129" spans="1:10" ht="15.75" customHeight="1">
      <c r="A129" s="196" t="s">
        <v>63</v>
      </c>
      <c r="B129" s="61">
        <v>3</v>
      </c>
      <c r="C129" s="217" t="s">
        <v>78</v>
      </c>
      <c r="D129" s="41" t="s">
        <v>6</v>
      </c>
      <c r="E129" s="6">
        <v>4.5999999999999999E-2</v>
      </c>
      <c r="F129" s="49">
        <v>4</v>
      </c>
      <c r="G129" s="49">
        <v>20</v>
      </c>
      <c r="H129" s="4">
        <f>G129*E129</f>
        <v>0.91999999999999993</v>
      </c>
      <c r="I129" s="7">
        <f>J129*G129</f>
        <v>3.6799999999999997</v>
      </c>
      <c r="J129" s="9">
        <f>F129*E129</f>
        <v>0.184</v>
      </c>
    </row>
    <row r="130" spans="1:10" ht="15.75" customHeight="1">
      <c r="A130" s="196"/>
      <c r="B130" s="64">
        <f>B129</f>
        <v>3</v>
      </c>
      <c r="C130" s="217"/>
      <c r="D130" s="41" t="s">
        <v>102</v>
      </c>
      <c r="E130" s="6">
        <v>0.02</v>
      </c>
      <c r="F130" s="53">
        <f>F129</f>
        <v>4</v>
      </c>
      <c r="G130" s="50">
        <v>81</v>
      </c>
      <c r="H130" s="4">
        <f t="shared" ref="H130:H151" si="35">G130*E130</f>
        <v>1.62</v>
      </c>
      <c r="I130" s="7">
        <f t="shared" ref="I130:I151" si="36">J130*G130</f>
        <v>6.48</v>
      </c>
      <c r="J130" s="9">
        <f t="shared" ref="J130:J151" si="37">F130*E130</f>
        <v>0.08</v>
      </c>
    </row>
    <row r="131" spans="1:10" ht="15.75" customHeight="1">
      <c r="A131" s="196"/>
      <c r="B131" s="64">
        <f t="shared" ref="B131:B151" si="38">B130</f>
        <v>3</v>
      </c>
      <c r="C131" s="217"/>
      <c r="D131" s="42" t="s">
        <v>7</v>
      </c>
      <c r="E131" s="6">
        <v>3.0000000000000001E-3</v>
      </c>
      <c r="F131" s="53">
        <f t="shared" ref="F131:F151" si="39">F130</f>
        <v>4</v>
      </c>
      <c r="G131" s="51">
        <v>90</v>
      </c>
      <c r="H131" s="4">
        <f t="shared" si="35"/>
        <v>0.27</v>
      </c>
      <c r="I131" s="7">
        <f t="shared" si="36"/>
        <v>1.08</v>
      </c>
      <c r="J131" s="9">
        <f t="shared" si="37"/>
        <v>1.2E-2</v>
      </c>
    </row>
    <row r="132" spans="1:10" ht="15.75" customHeight="1">
      <c r="A132" s="196"/>
      <c r="B132" s="64">
        <f t="shared" si="38"/>
        <v>3</v>
      </c>
      <c r="C132" s="217"/>
      <c r="D132" s="41" t="s">
        <v>9</v>
      </c>
      <c r="E132" s="6">
        <v>1.3000000000000001E-2</v>
      </c>
      <c r="F132" s="53">
        <f t="shared" si="39"/>
        <v>4</v>
      </c>
      <c r="G132" s="51">
        <v>44</v>
      </c>
      <c r="H132" s="4">
        <f t="shared" si="35"/>
        <v>0.57200000000000006</v>
      </c>
      <c r="I132" s="7">
        <f t="shared" si="36"/>
        <v>2.2880000000000003</v>
      </c>
      <c r="J132" s="9">
        <f t="shared" si="37"/>
        <v>5.2000000000000005E-2</v>
      </c>
    </row>
    <row r="133" spans="1:10" ht="15.75" customHeight="1">
      <c r="A133" s="196"/>
      <c r="B133" s="64">
        <f t="shared" si="38"/>
        <v>3</v>
      </c>
      <c r="C133" s="218" t="s">
        <v>72</v>
      </c>
      <c r="D133" s="41" t="s">
        <v>8</v>
      </c>
      <c r="E133" s="6">
        <v>0.107</v>
      </c>
      <c r="F133" s="53">
        <f t="shared" si="39"/>
        <v>4</v>
      </c>
      <c r="G133" s="49">
        <v>28</v>
      </c>
      <c r="H133" s="4">
        <f t="shared" si="35"/>
        <v>2.996</v>
      </c>
      <c r="I133" s="47">
        <f t="shared" si="36"/>
        <v>11.984</v>
      </c>
      <c r="J133" s="29">
        <f t="shared" si="37"/>
        <v>0.42799999999999999</v>
      </c>
    </row>
    <row r="134" spans="1:10" ht="15.75" customHeight="1">
      <c r="A134" s="196"/>
      <c r="B134" s="64">
        <f t="shared" si="38"/>
        <v>3</v>
      </c>
      <c r="C134" s="219"/>
      <c r="D134" s="41" t="s">
        <v>73</v>
      </c>
      <c r="E134" s="6">
        <v>5.0000000000000001E-3</v>
      </c>
      <c r="F134" s="53">
        <f t="shared" si="39"/>
        <v>4</v>
      </c>
      <c r="G134" s="49">
        <v>40</v>
      </c>
      <c r="H134" s="4">
        <f t="shared" si="35"/>
        <v>0.2</v>
      </c>
      <c r="I134" s="47">
        <f t="shared" si="36"/>
        <v>0.8</v>
      </c>
      <c r="J134" s="29">
        <f t="shared" si="37"/>
        <v>0.02</v>
      </c>
    </row>
    <row r="135" spans="1:10" ht="15.75" customHeight="1">
      <c r="A135" s="196"/>
      <c r="B135" s="64">
        <f t="shared" si="38"/>
        <v>3</v>
      </c>
      <c r="C135" s="219"/>
      <c r="D135" s="41" t="s">
        <v>9</v>
      </c>
      <c r="E135" s="6">
        <v>1.3000000000000001E-2</v>
      </c>
      <c r="F135" s="53">
        <f t="shared" si="39"/>
        <v>4</v>
      </c>
      <c r="G135" s="49">
        <v>44</v>
      </c>
      <c r="H135" s="4">
        <f t="shared" si="35"/>
        <v>0.57200000000000006</v>
      </c>
      <c r="I135" s="47">
        <f t="shared" si="36"/>
        <v>2.2880000000000003</v>
      </c>
      <c r="J135" s="29">
        <f t="shared" si="37"/>
        <v>5.2000000000000005E-2</v>
      </c>
    </row>
    <row r="136" spans="1:10" ht="15.75" customHeight="1">
      <c r="A136" s="196"/>
      <c r="B136" s="64">
        <f t="shared" si="38"/>
        <v>3</v>
      </c>
      <c r="C136" s="219"/>
      <c r="D136" s="42" t="s">
        <v>11</v>
      </c>
      <c r="E136" s="6">
        <v>6.0000000000000001E-3</v>
      </c>
      <c r="F136" s="53">
        <f t="shared" si="39"/>
        <v>4</v>
      </c>
      <c r="G136" s="49">
        <v>28</v>
      </c>
      <c r="H136" s="4">
        <f t="shared" si="35"/>
        <v>0.16800000000000001</v>
      </c>
      <c r="I136" s="47">
        <f t="shared" si="36"/>
        <v>0.67200000000000004</v>
      </c>
      <c r="J136" s="29">
        <f t="shared" si="37"/>
        <v>2.4E-2</v>
      </c>
    </row>
    <row r="137" spans="1:10" ht="15.75" customHeight="1">
      <c r="A137" s="196"/>
      <c r="B137" s="64">
        <f t="shared" si="38"/>
        <v>3</v>
      </c>
      <c r="C137" s="219"/>
      <c r="D137" s="42" t="s">
        <v>7</v>
      </c>
      <c r="E137" s="6">
        <v>5.0000000000000001E-3</v>
      </c>
      <c r="F137" s="53">
        <f t="shared" si="39"/>
        <v>4</v>
      </c>
      <c r="G137" s="49">
        <v>90</v>
      </c>
      <c r="H137" s="4">
        <f t="shared" si="35"/>
        <v>0.45</v>
      </c>
      <c r="I137" s="47">
        <f t="shared" si="36"/>
        <v>1.8</v>
      </c>
      <c r="J137" s="29">
        <f t="shared" si="37"/>
        <v>0.02</v>
      </c>
    </row>
    <row r="138" spans="1:10" ht="15.75" customHeight="1">
      <c r="A138" s="196"/>
      <c r="B138" s="64">
        <f t="shared" si="38"/>
        <v>3</v>
      </c>
      <c r="C138" s="220"/>
      <c r="D138" s="42" t="s">
        <v>79</v>
      </c>
      <c r="E138" s="6">
        <v>0.188</v>
      </c>
      <c r="F138" s="53">
        <f t="shared" si="39"/>
        <v>4</v>
      </c>
      <c r="G138" s="49"/>
      <c r="H138" s="4"/>
      <c r="I138" s="47"/>
      <c r="J138" s="29">
        <f t="shared" si="37"/>
        <v>0.752</v>
      </c>
    </row>
    <row r="139" spans="1:10" ht="15.75" customHeight="1">
      <c r="A139" s="196"/>
      <c r="B139" s="64">
        <f t="shared" si="38"/>
        <v>3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39"/>
        <v>4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6"/>
        <v>129.00799999999995</v>
      </c>
      <c r="J139" s="29">
        <f t="shared" si="37"/>
        <v>0.39093333333333319</v>
      </c>
    </row>
    <row r="140" spans="1:10" ht="15.75" customHeight="1">
      <c r="A140" s="196"/>
      <c r="B140" s="64">
        <f t="shared" si="38"/>
        <v>3</v>
      </c>
      <c r="C140" s="236"/>
      <c r="D140" s="42" t="s">
        <v>7</v>
      </c>
      <c r="E140" s="6">
        <v>5.0000000000000001E-3</v>
      </c>
      <c r="F140" s="53">
        <f t="shared" si="39"/>
        <v>4</v>
      </c>
      <c r="G140" s="49">
        <v>90</v>
      </c>
      <c r="H140" s="4">
        <f t="shared" si="35"/>
        <v>0.45</v>
      </c>
      <c r="I140" s="47">
        <f t="shared" si="36"/>
        <v>1.8</v>
      </c>
      <c r="J140" s="29">
        <f t="shared" si="37"/>
        <v>0.02</v>
      </c>
    </row>
    <row r="141" spans="1:10" ht="15.75" customHeight="1">
      <c r="A141" s="196"/>
      <c r="B141" s="64">
        <f t="shared" si="38"/>
        <v>3</v>
      </c>
      <c r="C141" s="236"/>
      <c r="D141" s="42" t="s">
        <v>32</v>
      </c>
      <c r="E141" s="6">
        <v>1.2E-2</v>
      </c>
      <c r="F141" s="53">
        <f t="shared" si="39"/>
        <v>4</v>
      </c>
      <c r="G141" s="51">
        <v>170</v>
      </c>
      <c r="H141" s="4">
        <f>G141*E141</f>
        <v>2.04</v>
      </c>
      <c r="I141" s="47">
        <f t="shared" si="36"/>
        <v>8.16</v>
      </c>
      <c r="J141" s="29">
        <f t="shared" si="37"/>
        <v>4.8000000000000001E-2</v>
      </c>
    </row>
    <row r="142" spans="1:10" ht="15.75" customHeight="1">
      <c r="A142" s="196"/>
      <c r="B142" s="64">
        <f t="shared" si="38"/>
        <v>3</v>
      </c>
      <c r="C142" s="236"/>
      <c r="D142" s="42" t="s">
        <v>11</v>
      </c>
      <c r="E142" s="6">
        <v>1.7999999999999999E-2</v>
      </c>
      <c r="F142" s="53">
        <f t="shared" si="39"/>
        <v>4</v>
      </c>
      <c r="G142" s="49">
        <v>28</v>
      </c>
      <c r="H142" s="4">
        <f t="shared" si="35"/>
        <v>0.504</v>
      </c>
      <c r="I142" s="47">
        <f t="shared" si="36"/>
        <v>2.016</v>
      </c>
      <c r="J142" s="29">
        <f t="shared" si="37"/>
        <v>7.1999999999999995E-2</v>
      </c>
    </row>
    <row r="143" spans="1:10" ht="15.75" customHeight="1">
      <c r="A143" s="196"/>
      <c r="B143" s="64">
        <f t="shared" si="38"/>
        <v>3</v>
      </c>
      <c r="C143" s="237"/>
      <c r="D143" s="41" t="s">
        <v>16</v>
      </c>
      <c r="E143" s="6">
        <v>4.0000000000000001E-3</v>
      </c>
      <c r="F143" s="53">
        <f t="shared" si="39"/>
        <v>4</v>
      </c>
      <c r="G143" s="49">
        <v>50</v>
      </c>
      <c r="H143" s="4">
        <f t="shared" si="35"/>
        <v>0.2</v>
      </c>
      <c r="I143" s="47">
        <f t="shared" si="36"/>
        <v>0.8</v>
      </c>
      <c r="J143" s="29">
        <f t="shared" si="37"/>
        <v>1.6E-2</v>
      </c>
    </row>
    <row r="144" spans="1:10" ht="15.75" customHeight="1">
      <c r="A144" s="196"/>
      <c r="B144" s="64">
        <f t="shared" si="38"/>
        <v>3</v>
      </c>
      <c r="C144" s="226" t="s">
        <v>37</v>
      </c>
      <c r="D144" s="41" t="s">
        <v>8</v>
      </c>
      <c r="E144" s="6">
        <v>0.17100000000000001</v>
      </c>
      <c r="F144" s="53">
        <f t="shared" si="39"/>
        <v>4</v>
      </c>
      <c r="G144" s="49">
        <v>28</v>
      </c>
      <c r="H144" s="4">
        <f t="shared" si="35"/>
        <v>4.7880000000000003</v>
      </c>
      <c r="I144" s="7">
        <f t="shared" si="36"/>
        <v>19.152000000000001</v>
      </c>
      <c r="J144" s="9">
        <f t="shared" si="37"/>
        <v>0.68400000000000005</v>
      </c>
    </row>
    <row r="145" spans="1:15" ht="15.75" customHeight="1">
      <c r="A145" s="196"/>
      <c r="B145" s="64">
        <f t="shared" si="38"/>
        <v>3</v>
      </c>
      <c r="C145" s="227"/>
      <c r="D145" s="41" t="s">
        <v>27</v>
      </c>
      <c r="E145" s="6">
        <v>5.0000000000000001E-3</v>
      </c>
      <c r="F145" s="53">
        <f t="shared" si="39"/>
        <v>4</v>
      </c>
      <c r="G145" s="49">
        <v>710</v>
      </c>
      <c r="H145" s="4">
        <f t="shared" si="35"/>
        <v>3.5500000000000003</v>
      </c>
      <c r="I145" s="7">
        <f t="shared" si="36"/>
        <v>14.200000000000001</v>
      </c>
      <c r="J145" s="9">
        <f t="shared" si="37"/>
        <v>0.02</v>
      </c>
    </row>
    <row r="146" spans="1:15" ht="15.75" customHeight="1">
      <c r="A146" s="196"/>
      <c r="B146" s="64">
        <f t="shared" si="38"/>
        <v>3</v>
      </c>
      <c r="C146" s="228"/>
      <c r="D146" s="41" t="s">
        <v>69</v>
      </c>
      <c r="E146" s="6">
        <v>2.4E-2</v>
      </c>
      <c r="F146" s="53">
        <f t="shared" si="39"/>
        <v>4</v>
      </c>
      <c r="G146" s="49">
        <v>90</v>
      </c>
      <c r="H146" s="4">
        <f t="shared" si="35"/>
        <v>2.16</v>
      </c>
      <c r="I146" s="7">
        <f t="shared" si="36"/>
        <v>8.64</v>
      </c>
      <c r="J146" s="9">
        <f t="shared" si="37"/>
        <v>9.6000000000000002E-2</v>
      </c>
    </row>
    <row r="147" spans="1:15" ht="15.75" customHeight="1">
      <c r="A147" s="196"/>
      <c r="B147" s="64">
        <f t="shared" si="38"/>
        <v>3</v>
      </c>
      <c r="C147" s="218" t="s">
        <v>39</v>
      </c>
      <c r="D147" s="41" t="s">
        <v>76</v>
      </c>
      <c r="E147" s="8">
        <v>0.02</v>
      </c>
      <c r="F147" s="53">
        <f t="shared" si="39"/>
        <v>4</v>
      </c>
      <c r="G147" s="49">
        <v>250</v>
      </c>
      <c r="H147" s="4">
        <f t="shared" si="35"/>
        <v>5</v>
      </c>
      <c r="I147" s="7">
        <f t="shared" si="36"/>
        <v>20</v>
      </c>
      <c r="J147" s="9">
        <f t="shared" si="37"/>
        <v>0.08</v>
      </c>
      <c r="L147"/>
      <c r="M147"/>
      <c r="N147"/>
      <c r="O147"/>
    </row>
    <row r="148" spans="1:15" s="17" customFormat="1" ht="15.75" customHeight="1">
      <c r="A148" s="196"/>
      <c r="B148" s="64">
        <f t="shared" si="38"/>
        <v>3</v>
      </c>
      <c r="C148" s="219"/>
      <c r="D148" s="41" t="s">
        <v>12</v>
      </c>
      <c r="E148" s="8">
        <v>0.02</v>
      </c>
      <c r="F148" s="53">
        <f t="shared" si="39"/>
        <v>4</v>
      </c>
      <c r="G148" s="49">
        <v>46</v>
      </c>
      <c r="H148" s="4">
        <f t="shared" si="35"/>
        <v>0.92</v>
      </c>
      <c r="I148" s="7">
        <f t="shared" si="36"/>
        <v>3.68</v>
      </c>
      <c r="J148" s="9">
        <f t="shared" si="37"/>
        <v>0.08</v>
      </c>
      <c r="K148"/>
      <c r="L148"/>
      <c r="M148"/>
      <c r="N148"/>
      <c r="O148"/>
    </row>
    <row r="149" spans="1:15" ht="15.75" customHeight="1">
      <c r="A149" s="196"/>
      <c r="B149" s="64">
        <f t="shared" si="38"/>
        <v>3</v>
      </c>
      <c r="C149" s="219"/>
      <c r="D149" s="41" t="s">
        <v>13</v>
      </c>
      <c r="E149" s="20">
        <v>2.0000000000000001E-4</v>
      </c>
      <c r="F149" s="53">
        <f t="shared" si="39"/>
        <v>4</v>
      </c>
      <c r="G149" s="49">
        <v>440</v>
      </c>
      <c r="H149" s="4">
        <f t="shared" si="35"/>
        <v>8.8000000000000009E-2</v>
      </c>
      <c r="I149" s="7">
        <f t="shared" si="36"/>
        <v>0.35200000000000004</v>
      </c>
      <c r="J149" s="9">
        <f t="shared" si="37"/>
        <v>8.0000000000000004E-4</v>
      </c>
      <c r="L149"/>
      <c r="M149"/>
      <c r="N149"/>
      <c r="O149"/>
    </row>
    <row r="150" spans="1:15" ht="15.75" customHeight="1">
      <c r="A150" s="196"/>
      <c r="B150" s="64">
        <f t="shared" si="38"/>
        <v>3</v>
      </c>
      <c r="C150" s="220"/>
      <c r="D150" s="41" t="s">
        <v>79</v>
      </c>
      <c r="E150" s="8">
        <v>0.2</v>
      </c>
      <c r="F150" s="53">
        <f t="shared" si="39"/>
        <v>4</v>
      </c>
      <c r="G150" s="49"/>
      <c r="H150" s="4"/>
      <c r="I150" s="7"/>
      <c r="J150" s="9">
        <f t="shared" si="37"/>
        <v>0.8</v>
      </c>
      <c r="L150"/>
      <c r="M150"/>
      <c r="N150"/>
      <c r="O150"/>
    </row>
    <row r="151" spans="1:15" ht="15.75" customHeight="1">
      <c r="A151" s="196"/>
      <c r="B151" s="61">
        <f t="shared" si="38"/>
        <v>3</v>
      </c>
      <c r="C151" s="3" t="s">
        <v>38</v>
      </c>
      <c r="D151" s="46" t="s">
        <v>38</v>
      </c>
      <c r="E151" s="6">
        <v>0.04</v>
      </c>
      <c r="F151" s="53">
        <f t="shared" si="39"/>
        <v>4</v>
      </c>
      <c r="G151" s="49">
        <v>32</v>
      </c>
      <c r="H151" s="4">
        <f t="shared" si="35"/>
        <v>1.28</v>
      </c>
      <c r="I151" s="47">
        <f t="shared" si="36"/>
        <v>5.12</v>
      </c>
      <c r="J151" s="29">
        <f t="shared" si="37"/>
        <v>0.16</v>
      </c>
      <c r="L151" s="18"/>
    </row>
    <row r="152" spans="1:15" ht="15.75" customHeight="1">
      <c r="A152" s="210" t="s">
        <v>41</v>
      </c>
      <c r="B152" s="210"/>
      <c r="C152" s="210"/>
      <c r="D152" s="210"/>
      <c r="E152" s="83"/>
      <c r="F152" s="83"/>
      <c r="G152" s="83"/>
      <c r="H152" s="2">
        <f>SUM(H129:H151)</f>
        <v>60.999999999999993</v>
      </c>
      <c r="I152" s="2">
        <f t="shared" ref="I152:J152" si="40">SUM(I129:I151)</f>
        <v>243.99999999999997</v>
      </c>
      <c r="J152" s="2">
        <f t="shared" si="40"/>
        <v>4.0917333333333339</v>
      </c>
      <c r="L152"/>
      <c r="M152"/>
      <c r="N152"/>
      <c r="O152"/>
    </row>
    <row r="153" spans="1:15" customFormat="1" ht="15.75" customHeight="1"/>
    <row r="154" spans="1:15" customFormat="1" ht="15.75" customHeight="1"/>
    <row r="155" spans="1:15" customFormat="1" ht="15.75" customHeight="1"/>
    <row r="156" spans="1:15" customFormat="1" ht="15.75" customHeight="1"/>
    <row r="157" spans="1:15" customFormat="1" ht="15.75" customHeight="1"/>
    <row r="158" spans="1:15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>
      <c r="A159" s="232" t="s">
        <v>64</v>
      </c>
      <c r="B159" s="60">
        <v>2</v>
      </c>
      <c r="C159" s="226" t="s">
        <v>5</v>
      </c>
      <c r="D159" s="41" t="s">
        <v>6</v>
      </c>
      <c r="E159" s="8">
        <v>2.5000000000000001E-2</v>
      </c>
      <c r="F159" s="49">
        <v>8</v>
      </c>
      <c r="G159" s="49">
        <v>20</v>
      </c>
      <c r="H159" s="5">
        <f>G159*E159</f>
        <v>0.5</v>
      </c>
      <c r="I159" s="7">
        <f>J159*G159</f>
        <v>4</v>
      </c>
      <c r="J159" s="9">
        <f>F159*E159</f>
        <v>0.2</v>
      </c>
      <c r="L159" s="18"/>
    </row>
    <row r="160" spans="1:15" ht="15.75" customHeight="1">
      <c r="A160" s="233"/>
      <c r="B160" s="63">
        <f>B159</f>
        <v>2</v>
      </c>
      <c r="C160" s="227"/>
      <c r="D160" s="41" t="s">
        <v>7</v>
      </c>
      <c r="E160" s="8">
        <v>6.0000000000000001E-3</v>
      </c>
      <c r="F160" s="53">
        <f>F159</f>
        <v>8</v>
      </c>
      <c r="G160" s="49">
        <v>90</v>
      </c>
      <c r="H160" s="5">
        <f t="shared" ref="H160:H164" si="41">G160*E160</f>
        <v>0.54</v>
      </c>
      <c r="I160" s="7">
        <f t="shared" ref="I160:I176" si="42">J160*G160</f>
        <v>4.32</v>
      </c>
      <c r="J160" s="9">
        <f t="shared" ref="J160:J176" si="43">F160*E160</f>
        <v>4.8000000000000001E-2</v>
      </c>
      <c r="L160" s="18"/>
    </row>
    <row r="161" spans="1:15" ht="15.75" customHeight="1">
      <c r="A161" s="233"/>
      <c r="B161" s="63">
        <f t="shared" ref="B161:B176" si="44">B160</f>
        <v>2</v>
      </c>
      <c r="C161" s="227"/>
      <c r="D161" s="41" t="s">
        <v>8</v>
      </c>
      <c r="E161" s="8">
        <v>3.4000000000000002E-2</v>
      </c>
      <c r="F161" s="53">
        <f t="shared" ref="F161:F176" si="45">F160</f>
        <v>8</v>
      </c>
      <c r="G161" s="49">
        <v>28</v>
      </c>
      <c r="H161" s="5">
        <f t="shared" si="41"/>
        <v>0.95200000000000007</v>
      </c>
      <c r="I161" s="7">
        <f t="shared" si="42"/>
        <v>7.6160000000000005</v>
      </c>
      <c r="J161" s="9">
        <f t="shared" si="43"/>
        <v>0.27200000000000002</v>
      </c>
      <c r="L161" s="18"/>
    </row>
    <row r="162" spans="1:15" ht="15.75" customHeight="1">
      <c r="A162" s="233"/>
      <c r="B162" s="63">
        <f t="shared" si="44"/>
        <v>2</v>
      </c>
      <c r="C162" s="227"/>
      <c r="D162" s="41" t="s">
        <v>10</v>
      </c>
      <c r="E162" s="8">
        <v>2.5000000000000001E-2</v>
      </c>
      <c r="F162" s="53">
        <f t="shared" si="45"/>
        <v>8</v>
      </c>
      <c r="G162" s="49">
        <v>86</v>
      </c>
      <c r="H162" s="5">
        <f t="shared" si="41"/>
        <v>2.15</v>
      </c>
      <c r="I162" s="7">
        <f t="shared" si="42"/>
        <v>17.2</v>
      </c>
      <c r="J162" s="9">
        <f t="shared" si="43"/>
        <v>0.2</v>
      </c>
      <c r="L162" s="18"/>
    </row>
    <row r="163" spans="1:15" ht="15.75" customHeight="1">
      <c r="A163" s="233"/>
      <c r="B163" s="63">
        <f t="shared" si="44"/>
        <v>2</v>
      </c>
      <c r="C163" s="227"/>
      <c r="D163" s="41" t="s">
        <v>9</v>
      </c>
      <c r="E163" s="8">
        <v>1.7999999999999999E-2</v>
      </c>
      <c r="F163" s="53">
        <f t="shared" si="45"/>
        <v>8</v>
      </c>
      <c r="G163" s="49">
        <v>44</v>
      </c>
      <c r="H163" s="5">
        <f t="shared" si="41"/>
        <v>0.79199999999999993</v>
      </c>
      <c r="I163" s="7">
        <f t="shared" si="42"/>
        <v>6.3359999999999994</v>
      </c>
      <c r="J163" s="9">
        <f t="shared" si="43"/>
        <v>0.14399999999999999</v>
      </c>
      <c r="L163" s="18"/>
    </row>
    <row r="164" spans="1:15" ht="15.75" customHeight="1">
      <c r="A164" s="233"/>
      <c r="B164" s="63">
        <f t="shared" si="44"/>
        <v>2</v>
      </c>
      <c r="C164" s="228"/>
      <c r="D164" s="41" t="s">
        <v>11</v>
      </c>
      <c r="E164" s="8">
        <v>1.7999999999999999E-2</v>
      </c>
      <c r="F164" s="53">
        <f t="shared" si="45"/>
        <v>8</v>
      </c>
      <c r="G164" s="49">
        <v>28</v>
      </c>
      <c r="H164" s="5">
        <f t="shared" si="41"/>
        <v>0.504</v>
      </c>
      <c r="I164" s="7">
        <f t="shared" si="42"/>
        <v>4.032</v>
      </c>
      <c r="J164" s="9">
        <f t="shared" si="43"/>
        <v>0.14399999999999999</v>
      </c>
      <c r="L164" s="18"/>
    </row>
    <row r="165" spans="1:15" ht="15.75" customHeight="1">
      <c r="A165" s="233"/>
      <c r="B165" s="63">
        <f t="shared" si="44"/>
        <v>2</v>
      </c>
      <c r="C165" s="218" t="s">
        <v>58</v>
      </c>
      <c r="D165" s="41" t="s">
        <v>8</v>
      </c>
      <c r="E165" s="8">
        <v>0.1</v>
      </c>
      <c r="F165" s="53">
        <f t="shared" si="45"/>
        <v>8</v>
      </c>
      <c r="G165" s="49">
        <v>28</v>
      </c>
      <c r="H165" s="5">
        <f>G165*E165</f>
        <v>2.8000000000000003</v>
      </c>
      <c r="I165" s="7">
        <f t="shared" si="42"/>
        <v>22.400000000000002</v>
      </c>
      <c r="J165" s="9">
        <f t="shared" si="43"/>
        <v>0.8</v>
      </c>
      <c r="L165" s="18"/>
    </row>
    <row r="166" spans="1:15" ht="15.75" customHeight="1">
      <c r="A166" s="233"/>
      <c r="B166" s="63">
        <f t="shared" si="44"/>
        <v>2</v>
      </c>
      <c r="C166" s="219"/>
      <c r="D166" s="42" t="s">
        <v>56</v>
      </c>
      <c r="E166" s="6">
        <v>0.01</v>
      </c>
      <c r="F166" s="53">
        <f t="shared" si="45"/>
        <v>8</v>
      </c>
      <c r="G166" s="50">
        <v>50</v>
      </c>
      <c r="H166" s="5">
        <f t="shared" ref="H166:H169" si="46">E166*G166</f>
        <v>0.5</v>
      </c>
      <c r="I166" s="7">
        <f t="shared" si="42"/>
        <v>4</v>
      </c>
      <c r="J166" s="6">
        <f t="shared" si="43"/>
        <v>0.08</v>
      </c>
      <c r="L166" s="18"/>
    </row>
    <row r="167" spans="1:15" ht="15.75" customHeight="1">
      <c r="A167" s="233"/>
      <c r="B167" s="63">
        <f t="shared" si="44"/>
        <v>2</v>
      </c>
      <c r="C167" s="219"/>
      <c r="D167" s="42" t="s">
        <v>9</v>
      </c>
      <c r="E167" s="6">
        <v>1.2999999999999999E-2</v>
      </c>
      <c r="F167" s="53">
        <f t="shared" si="45"/>
        <v>8</v>
      </c>
      <c r="G167" s="50">
        <v>44</v>
      </c>
      <c r="H167" s="5">
        <f t="shared" si="46"/>
        <v>0.57199999999999995</v>
      </c>
      <c r="I167" s="7">
        <f t="shared" si="42"/>
        <v>4.5759999999999996</v>
      </c>
      <c r="J167" s="6">
        <f t="shared" si="43"/>
        <v>0.104</v>
      </c>
      <c r="L167" s="18"/>
    </row>
    <row r="168" spans="1:15" ht="15.75" customHeight="1">
      <c r="A168" s="233"/>
      <c r="B168" s="63">
        <f t="shared" si="44"/>
        <v>2</v>
      </c>
      <c r="C168" s="219"/>
      <c r="D168" s="42" t="s">
        <v>11</v>
      </c>
      <c r="E168" s="6">
        <v>1.2E-2</v>
      </c>
      <c r="F168" s="53">
        <f t="shared" si="45"/>
        <v>8</v>
      </c>
      <c r="G168" s="50">
        <v>28</v>
      </c>
      <c r="H168" s="5">
        <f t="shared" si="46"/>
        <v>0.33600000000000002</v>
      </c>
      <c r="I168" s="7">
        <f t="shared" si="42"/>
        <v>2.6880000000000002</v>
      </c>
      <c r="J168" s="6">
        <f t="shared" si="43"/>
        <v>9.6000000000000002E-2</v>
      </c>
      <c r="L168" s="18"/>
    </row>
    <row r="169" spans="1:15" ht="15.75" customHeight="1">
      <c r="A169" s="233"/>
      <c r="B169" s="63">
        <f t="shared" si="44"/>
        <v>2</v>
      </c>
      <c r="C169" s="219"/>
      <c r="D169" s="42" t="s">
        <v>7</v>
      </c>
      <c r="E169" s="6">
        <v>3.0000000000000001E-3</v>
      </c>
      <c r="F169" s="53">
        <f t="shared" si="45"/>
        <v>8</v>
      </c>
      <c r="G169" s="50">
        <v>90</v>
      </c>
      <c r="H169" s="5">
        <f t="shared" si="46"/>
        <v>0.27</v>
      </c>
      <c r="I169" s="7">
        <f t="shared" si="42"/>
        <v>2.16</v>
      </c>
      <c r="J169" s="6">
        <f t="shared" si="43"/>
        <v>2.4E-2</v>
      </c>
      <c r="L169" s="18"/>
    </row>
    <row r="170" spans="1:15" ht="15.75" customHeight="1">
      <c r="A170" s="233"/>
      <c r="B170" s="63">
        <f t="shared" si="44"/>
        <v>2</v>
      </c>
      <c r="C170" s="220"/>
      <c r="D170" s="42" t="s">
        <v>79</v>
      </c>
      <c r="E170" s="6">
        <v>0.188</v>
      </c>
      <c r="F170" s="53">
        <f t="shared" si="45"/>
        <v>8</v>
      </c>
      <c r="G170" s="50"/>
      <c r="H170" s="5"/>
      <c r="I170" s="7"/>
      <c r="J170" s="6">
        <f t="shared" si="43"/>
        <v>1.504</v>
      </c>
      <c r="L170" s="18"/>
    </row>
    <row r="171" spans="1:15" ht="15.75" customHeight="1">
      <c r="A171" s="233"/>
      <c r="B171" s="63">
        <f t="shared" si="44"/>
        <v>2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5"/>
        <v>8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2"/>
        <v>137.07200000000006</v>
      </c>
      <c r="J171" s="6">
        <f t="shared" si="43"/>
        <v>0.69228282828282861</v>
      </c>
      <c r="L171" s="18"/>
    </row>
    <row r="172" spans="1:15" ht="15.75" customHeight="1">
      <c r="A172" s="233"/>
      <c r="B172" s="63">
        <f t="shared" si="44"/>
        <v>2</v>
      </c>
      <c r="C172" s="223"/>
      <c r="D172" s="41" t="s">
        <v>27</v>
      </c>
      <c r="E172" s="6">
        <v>1.2E-2</v>
      </c>
      <c r="F172" s="53">
        <f t="shared" si="45"/>
        <v>8</v>
      </c>
      <c r="G172" s="49">
        <v>710</v>
      </c>
      <c r="H172" s="5">
        <f t="shared" ref="H172:H176" si="47">G172*E172</f>
        <v>8.52</v>
      </c>
      <c r="I172" s="7">
        <f t="shared" si="42"/>
        <v>68.16</v>
      </c>
      <c r="J172" s="6">
        <f t="shared" si="43"/>
        <v>9.6000000000000002E-2</v>
      </c>
      <c r="L172"/>
      <c r="M172"/>
      <c r="N172"/>
      <c r="O172"/>
    </row>
    <row r="173" spans="1:15" ht="15.75" customHeight="1">
      <c r="A173" s="233"/>
      <c r="B173" s="63">
        <f t="shared" si="44"/>
        <v>2</v>
      </c>
      <c r="C173" s="234" t="s">
        <v>26</v>
      </c>
      <c r="D173" s="42" t="s">
        <v>21</v>
      </c>
      <c r="E173" s="6">
        <v>6.0999999999999999E-2</v>
      </c>
      <c r="F173" s="53">
        <f t="shared" si="45"/>
        <v>8</v>
      </c>
      <c r="G173" s="50">
        <v>90</v>
      </c>
      <c r="H173" s="5">
        <f t="shared" ref="H173:H174" si="48">E173*G173</f>
        <v>5.49</v>
      </c>
      <c r="I173" s="7">
        <f t="shared" si="42"/>
        <v>43.92</v>
      </c>
      <c r="J173" s="6">
        <f t="shared" si="43"/>
        <v>0.48799999999999999</v>
      </c>
      <c r="L173"/>
      <c r="M173"/>
      <c r="N173"/>
      <c r="O173"/>
    </row>
    <row r="174" spans="1:15" ht="15" customHeight="1">
      <c r="A174" s="233"/>
      <c r="B174" s="63">
        <f t="shared" si="44"/>
        <v>2</v>
      </c>
      <c r="C174" s="234"/>
      <c r="D174" s="42" t="s">
        <v>27</v>
      </c>
      <c r="E174" s="6">
        <v>6.0000000000000001E-3</v>
      </c>
      <c r="F174" s="53">
        <f t="shared" si="45"/>
        <v>8</v>
      </c>
      <c r="G174" s="50">
        <v>710</v>
      </c>
      <c r="H174" s="5">
        <f t="shared" si="48"/>
        <v>4.26</v>
      </c>
      <c r="I174" s="7">
        <f t="shared" si="42"/>
        <v>34.08</v>
      </c>
      <c r="J174" s="6">
        <f t="shared" si="43"/>
        <v>4.8000000000000001E-2</v>
      </c>
      <c r="L174"/>
      <c r="M174"/>
      <c r="N174"/>
      <c r="O174"/>
    </row>
    <row r="175" spans="1:15" ht="15.75" customHeight="1">
      <c r="A175" s="233"/>
      <c r="B175" s="63">
        <f t="shared" si="44"/>
        <v>2</v>
      </c>
      <c r="C175" s="87" t="s">
        <v>65</v>
      </c>
      <c r="D175" s="43" t="s">
        <v>65</v>
      </c>
      <c r="E175" s="8">
        <v>0.2</v>
      </c>
      <c r="F175" s="53">
        <f t="shared" si="45"/>
        <v>8</v>
      </c>
      <c r="G175" s="49">
        <v>72</v>
      </c>
      <c r="H175" s="5">
        <f t="shared" si="47"/>
        <v>14.4</v>
      </c>
      <c r="I175" s="7">
        <f t="shared" si="42"/>
        <v>115.2</v>
      </c>
      <c r="J175" s="9">
        <f t="shared" si="43"/>
        <v>1.6</v>
      </c>
      <c r="L175"/>
      <c r="M175"/>
      <c r="N175"/>
      <c r="O175"/>
    </row>
    <row r="176" spans="1:15" ht="15.75" customHeight="1">
      <c r="A176" s="233"/>
      <c r="B176" s="63">
        <f t="shared" si="44"/>
        <v>2</v>
      </c>
      <c r="C176" s="3" t="s">
        <v>38</v>
      </c>
      <c r="D176" s="46" t="s">
        <v>38</v>
      </c>
      <c r="E176" s="9">
        <v>0.04</v>
      </c>
      <c r="F176" s="53">
        <f t="shared" si="45"/>
        <v>8</v>
      </c>
      <c r="G176" s="49">
        <v>32</v>
      </c>
      <c r="H176" s="5">
        <f t="shared" si="47"/>
        <v>1.28</v>
      </c>
      <c r="I176" s="7">
        <f t="shared" si="42"/>
        <v>10.24</v>
      </c>
      <c r="J176" s="9">
        <f t="shared" si="43"/>
        <v>0.32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83"/>
      <c r="F177" s="83"/>
      <c r="G177" s="83"/>
      <c r="H177" s="2">
        <f>SUM(H159:H176)</f>
        <v>61.000000000000007</v>
      </c>
      <c r="I177" s="2">
        <f>SUM(I159:I176)</f>
        <v>488.00000000000006</v>
      </c>
      <c r="J177" s="2">
        <f>SUM(J159:J176)</f>
        <v>6.8602828282828288</v>
      </c>
    </row>
    <row r="178" spans="1:15" ht="15.75" customHeight="1">
      <c r="A178" s="180" t="s">
        <v>66</v>
      </c>
      <c r="B178" s="61">
        <v>2</v>
      </c>
      <c r="C178" s="217" t="s">
        <v>100</v>
      </c>
      <c r="D178" s="41" t="s">
        <v>4</v>
      </c>
      <c r="E178" s="6">
        <v>0.06</v>
      </c>
      <c r="F178" s="49">
        <v>8</v>
      </c>
      <c r="G178" s="51">
        <v>25</v>
      </c>
      <c r="H178" s="4">
        <f>G178*E178</f>
        <v>1.5</v>
      </c>
      <c r="I178" s="7">
        <f>J178*G178</f>
        <v>12</v>
      </c>
      <c r="J178" s="9">
        <f>F178*E178</f>
        <v>0.48</v>
      </c>
    </row>
    <row r="179" spans="1:15" ht="15.75" customHeight="1">
      <c r="A179" s="181"/>
      <c r="B179" s="64">
        <f>B178</f>
        <v>2</v>
      </c>
      <c r="C179" s="217"/>
      <c r="D179" s="41" t="s">
        <v>9</v>
      </c>
      <c r="E179" s="6">
        <v>8.0000000000000002E-3</v>
      </c>
      <c r="F179" s="53">
        <f>F178</f>
        <v>8</v>
      </c>
      <c r="G179" s="51">
        <v>44</v>
      </c>
      <c r="H179" s="4">
        <f t="shared" ref="H179:H187" si="49">G179*E179</f>
        <v>0.35199999999999998</v>
      </c>
      <c r="I179" s="7">
        <f t="shared" ref="I179:I196" si="50">J179*G179</f>
        <v>2.8159999999999998</v>
      </c>
      <c r="J179" s="9">
        <f t="shared" ref="J179:J199" si="51">F179*E179</f>
        <v>6.4000000000000001E-2</v>
      </c>
    </row>
    <row r="180" spans="1:15" ht="15.75" customHeight="1">
      <c r="A180" s="181"/>
      <c r="B180" s="64">
        <f t="shared" ref="B180:B199" si="52">B179</f>
        <v>2</v>
      </c>
      <c r="C180" s="217"/>
      <c r="D180" s="42" t="s">
        <v>13</v>
      </c>
      <c r="E180" s="45">
        <v>2.0000000000000001E-4</v>
      </c>
      <c r="F180" s="53">
        <f t="shared" ref="F180:F199" si="53">F179</f>
        <v>8</v>
      </c>
      <c r="G180" s="51">
        <v>440</v>
      </c>
      <c r="H180" s="4">
        <f t="shared" si="49"/>
        <v>8.8000000000000009E-2</v>
      </c>
      <c r="I180" s="7">
        <f t="shared" si="50"/>
        <v>0.70400000000000007</v>
      </c>
      <c r="J180" s="9">
        <f t="shared" si="51"/>
        <v>1.6000000000000001E-3</v>
      </c>
    </row>
    <row r="181" spans="1:15" ht="15.75" customHeight="1">
      <c r="A181" s="181"/>
      <c r="B181" s="64">
        <f t="shared" si="52"/>
        <v>2</v>
      </c>
      <c r="C181" s="217"/>
      <c r="D181" s="41" t="s">
        <v>12</v>
      </c>
      <c r="E181" s="6">
        <v>3.0000000000000001E-3</v>
      </c>
      <c r="F181" s="53">
        <f t="shared" si="53"/>
        <v>8</v>
      </c>
      <c r="G181" s="51">
        <v>46</v>
      </c>
      <c r="H181" s="4">
        <f t="shared" si="49"/>
        <v>0.13800000000000001</v>
      </c>
      <c r="I181" s="7">
        <f t="shared" si="50"/>
        <v>1.1040000000000001</v>
      </c>
      <c r="J181" s="9">
        <f t="shared" si="51"/>
        <v>2.4E-2</v>
      </c>
    </row>
    <row r="182" spans="1:15" ht="15.75" customHeight="1">
      <c r="A182" s="181"/>
      <c r="B182" s="64">
        <f t="shared" si="52"/>
        <v>2</v>
      </c>
      <c r="C182" s="217"/>
      <c r="D182" s="42" t="s">
        <v>7</v>
      </c>
      <c r="E182" s="6">
        <v>3.0000000000000001E-3</v>
      </c>
      <c r="F182" s="53">
        <f t="shared" si="53"/>
        <v>8</v>
      </c>
      <c r="G182" s="49">
        <v>90</v>
      </c>
      <c r="H182" s="4">
        <f t="shared" si="49"/>
        <v>0.27</v>
      </c>
      <c r="I182" s="7">
        <f t="shared" si="50"/>
        <v>2.16</v>
      </c>
      <c r="J182" s="9">
        <f t="shared" si="51"/>
        <v>2.4E-2</v>
      </c>
    </row>
    <row r="183" spans="1:15" ht="15.75" customHeight="1">
      <c r="A183" s="181"/>
      <c r="B183" s="64">
        <f t="shared" si="52"/>
        <v>2</v>
      </c>
      <c r="C183" s="218" t="s">
        <v>23</v>
      </c>
      <c r="D183" s="41" t="s">
        <v>8</v>
      </c>
      <c r="E183" s="6">
        <v>0.1</v>
      </c>
      <c r="F183" s="53">
        <f t="shared" si="53"/>
        <v>8</v>
      </c>
      <c r="G183" s="49">
        <v>28</v>
      </c>
      <c r="H183" s="4">
        <f t="shared" si="49"/>
        <v>2.8000000000000003</v>
      </c>
      <c r="I183" s="7">
        <f t="shared" si="50"/>
        <v>22.400000000000002</v>
      </c>
      <c r="J183" s="9">
        <f t="shared" si="51"/>
        <v>0.8</v>
      </c>
    </row>
    <row r="184" spans="1:15" ht="15.75" customHeight="1">
      <c r="A184" s="181"/>
      <c r="B184" s="64">
        <f t="shared" si="52"/>
        <v>2</v>
      </c>
      <c r="C184" s="219"/>
      <c r="D184" s="41" t="s">
        <v>18</v>
      </c>
      <c r="E184" s="6">
        <v>0.02</v>
      </c>
      <c r="F184" s="53">
        <f t="shared" si="53"/>
        <v>8</v>
      </c>
      <c r="G184" s="49">
        <v>52</v>
      </c>
      <c r="H184" s="4">
        <f t="shared" si="49"/>
        <v>1.04</v>
      </c>
      <c r="I184" s="7">
        <f t="shared" si="50"/>
        <v>8.32</v>
      </c>
      <c r="J184" s="9">
        <f t="shared" si="51"/>
        <v>0.16</v>
      </c>
    </row>
    <row r="185" spans="1:15" ht="15.75" customHeight="1">
      <c r="A185" s="181"/>
      <c r="B185" s="64">
        <f t="shared" si="52"/>
        <v>2</v>
      </c>
      <c r="C185" s="219"/>
      <c r="D185" s="41" t="s">
        <v>9</v>
      </c>
      <c r="E185" s="6">
        <v>1.3000000000000001E-2</v>
      </c>
      <c r="F185" s="53">
        <f t="shared" si="53"/>
        <v>8</v>
      </c>
      <c r="G185" s="49">
        <v>44</v>
      </c>
      <c r="H185" s="4">
        <f t="shared" si="49"/>
        <v>0.57200000000000006</v>
      </c>
      <c r="I185" s="7">
        <f t="shared" si="50"/>
        <v>4.5760000000000005</v>
      </c>
      <c r="J185" s="9">
        <f t="shared" si="51"/>
        <v>0.10400000000000001</v>
      </c>
    </row>
    <row r="186" spans="1:15" ht="15.75" customHeight="1">
      <c r="A186" s="181"/>
      <c r="B186" s="64">
        <f t="shared" si="52"/>
        <v>2</v>
      </c>
      <c r="C186" s="219"/>
      <c r="D186" s="42" t="s">
        <v>11</v>
      </c>
      <c r="E186" s="6">
        <v>1.2E-2</v>
      </c>
      <c r="F186" s="53">
        <f t="shared" si="53"/>
        <v>8</v>
      </c>
      <c r="G186" s="49">
        <v>28</v>
      </c>
      <c r="H186" s="4">
        <f t="shared" si="49"/>
        <v>0.33600000000000002</v>
      </c>
      <c r="I186" s="7">
        <f t="shared" si="50"/>
        <v>2.6880000000000002</v>
      </c>
      <c r="J186" s="9">
        <f t="shared" si="51"/>
        <v>9.6000000000000002E-2</v>
      </c>
    </row>
    <row r="187" spans="1:15" ht="15.75" customHeight="1">
      <c r="A187" s="181"/>
      <c r="B187" s="64">
        <f t="shared" si="52"/>
        <v>2</v>
      </c>
      <c r="C187" s="219"/>
      <c r="D187" s="42" t="s">
        <v>7</v>
      </c>
      <c r="E187" s="6">
        <v>5.0000000000000001E-3</v>
      </c>
      <c r="F187" s="53">
        <f t="shared" si="53"/>
        <v>8</v>
      </c>
      <c r="G187" s="49">
        <v>90</v>
      </c>
      <c r="H187" s="4">
        <f t="shared" si="49"/>
        <v>0.45</v>
      </c>
      <c r="I187" s="7">
        <f t="shared" si="50"/>
        <v>3.6</v>
      </c>
      <c r="J187" s="9">
        <f t="shared" si="51"/>
        <v>0.04</v>
      </c>
    </row>
    <row r="188" spans="1:15" ht="15.75" customHeight="1">
      <c r="A188" s="181"/>
      <c r="B188" s="64">
        <f t="shared" si="52"/>
        <v>2</v>
      </c>
      <c r="C188" s="220"/>
      <c r="D188" s="42" t="s">
        <v>79</v>
      </c>
      <c r="E188" s="6">
        <v>0.17499999999999999</v>
      </c>
      <c r="F188" s="53">
        <f t="shared" si="53"/>
        <v>8</v>
      </c>
      <c r="G188" s="50"/>
      <c r="H188" s="5"/>
      <c r="I188" s="7"/>
      <c r="J188" s="6">
        <f t="shared" si="51"/>
        <v>1.4</v>
      </c>
      <c r="L188"/>
      <c r="M188"/>
      <c r="N188"/>
      <c r="O188"/>
    </row>
    <row r="189" spans="1:15" ht="15.75" customHeight="1">
      <c r="A189" s="181"/>
      <c r="B189" s="64">
        <f t="shared" si="52"/>
        <v>2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3"/>
        <v>8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0"/>
        <v>231.05600000000001</v>
      </c>
      <c r="J189" s="9">
        <f t="shared" si="51"/>
        <v>1.166949494949495</v>
      </c>
    </row>
    <row r="190" spans="1:15" ht="15.75" customHeight="1">
      <c r="A190" s="181"/>
      <c r="B190" s="64">
        <f t="shared" si="52"/>
        <v>2</v>
      </c>
      <c r="C190" s="222"/>
      <c r="D190" s="41" t="s">
        <v>9</v>
      </c>
      <c r="E190" s="6">
        <v>0.02</v>
      </c>
      <c r="F190" s="53">
        <f t="shared" si="53"/>
        <v>8</v>
      </c>
      <c r="G190" s="51">
        <v>44</v>
      </c>
      <c r="H190" s="4">
        <f>G190*E190</f>
        <v>0.88</v>
      </c>
      <c r="I190" s="7">
        <f t="shared" si="50"/>
        <v>7.04</v>
      </c>
      <c r="J190" s="9">
        <f t="shared" si="51"/>
        <v>0.16</v>
      </c>
    </row>
    <row r="191" spans="1:15" ht="15.75" customHeight="1">
      <c r="A191" s="181"/>
      <c r="B191" s="64">
        <f t="shared" si="52"/>
        <v>2</v>
      </c>
      <c r="C191" s="222"/>
      <c r="D191" s="42" t="s">
        <v>11</v>
      </c>
      <c r="E191" s="6">
        <v>1.2999999999999999E-2</v>
      </c>
      <c r="F191" s="53">
        <f t="shared" si="53"/>
        <v>8</v>
      </c>
      <c r="G191" s="49">
        <v>28</v>
      </c>
      <c r="H191" s="4">
        <f t="shared" ref="H191" si="54">G191*E191</f>
        <v>0.36399999999999999</v>
      </c>
      <c r="I191" s="7">
        <f t="shared" si="50"/>
        <v>2.9119999999999999</v>
      </c>
      <c r="J191" s="9">
        <f t="shared" si="51"/>
        <v>0.104</v>
      </c>
    </row>
    <row r="192" spans="1:15" ht="15.75" customHeight="1">
      <c r="A192" s="181"/>
      <c r="B192" s="64">
        <f t="shared" si="52"/>
        <v>2</v>
      </c>
      <c r="C192" s="222"/>
      <c r="D192" s="42" t="s">
        <v>27</v>
      </c>
      <c r="E192" s="6">
        <v>0.01</v>
      </c>
      <c r="F192" s="53">
        <f t="shared" si="53"/>
        <v>8</v>
      </c>
      <c r="G192" s="49">
        <v>710</v>
      </c>
      <c r="H192" s="4">
        <f>G192*E192</f>
        <v>7.1000000000000005</v>
      </c>
      <c r="I192" s="7">
        <f t="shared" si="50"/>
        <v>56.800000000000004</v>
      </c>
      <c r="J192" s="9">
        <f t="shared" si="51"/>
        <v>0.08</v>
      </c>
    </row>
    <row r="193" spans="1:15" ht="15.75" customHeight="1">
      <c r="A193" s="181"/>
      <c r="B193" s="64">
        <f t="shared" si="52"/>
        <v>2</v>
      </c>
      <c r="C193" s="223"/>
      <c r="D193" s="42" t="s">
        <v>87</v>
      </c>
      <c r="E193" s="6">
        <v>5.8000000000000003E-2</v>
      </c>
      <c r="F193" s="53">
        <f t="shared" si="53"/>
        <v>8</v>
      </c>
      <c r="G193" s="49">
        <v>82</v>
      </c>
      <c r="H193" s="4">
        <f t="shared" ref="H193:H196" si="55">G193*E193</f>
        <v>4.7560000000000002</v>
      </c>
      <c r="I193" s="7">
        <f t="shared" si="50"/>
        <v>38.048000000000002</v>
      </c>
      <c r="J193" s="9">
        <f t="shared" si="51"/>
        <v>0.46400000000000002</v>
      </c>
    </row>
    <row r="194" spans="1:15" ht="15.75" customHeight="1">
      <c r="A194" s="181"/>
      <c r="B194" s="64">
        <f t="shared" si="52"/>
        <v>2</v>
      </c>
      <c r="C194" s="218" t="s">
        <v>97</v>
      </c>
      <c r="D194" s="41" t="s">
        <v>14</v>
      </c>
      <c r="E194" s="6">
        <v>4.5999999999999999E-2</v>
      </c>
      <c r="F194" s="53">
        <f t="shared" si="53"/>
        <v>8</v>
      </c>
      <c r="G194" s="49">
        <v>100</v>
      </c>
      <c r="H194" s="4">
        <f t="shared" si="55"/>
        <v>4.5999999999999996</v>
      </c>
      <c r="I194" s="7">
        <f t="shared" si="50"/>
        <v>36.799999999999997</v>
      </c>
      <c r="J194" s="9">
        <f t="shared" si="51"/>
        <v>0.36799999999999999</v>
      </c>
    </row>
    <row r="195" spans="1:15" s="17" customFormat="1" ht="15.75" customHeight="1">
      <c r="A195" s="181"/>
      <c r="B195" s="64">
        <f t="shared" si="52"/>
        <v>2</v>
      </c>
      <c r="C195" s="219"/>
      <c r="D195" s="41" t="s">
        <v>12</v>
      </c>
      <c r="E195" s="6">
        <v>2.4E-2</v>
      </c>
      <c r="F195" s="53">
        <f t="shared" si="53"/>
        <v>8</v>
      </c>
      <c r="G195" s="49">
        <v>46</v>
      </c>
      <c r="H195" s="4">
        <f t="shared" si="55"/>
        <v>1.1040000000000001</v>
      </c>
      <c r="I195" s="7">
        <f t="shared" si="50"/>
        <v>8.8320000000000007</v>
      </c>
      <c r="J195" s="9">
        <f t="shared" si="51"/>
        <v>0.192</v>
      </c>
      <c r="K195"/>
      <c r="L195" s="19"/>
      <c r="N195" s="25"/>
    </row>
    <row r="196" spans="1:15" ht="15.75" customHeight="1">
      <c r="A196" s="181"/>
      <c r="B196" s="64">
        <f t="shared" si="52"/>
        <v>2</v>
      </c>
      <c r="C196" s="219"/>
      <c r="D196" s="41" t="s">
        <v>13</v>
      </c>
      <c r="E196" s="45">
        <v>2.0000000000000001E-4</v>
      </c>
      <c r="F196" s="53">
        <f t="shared" si="53"/>
        <v>8</v>
      </c>
      <c r="G196" s="49">
        <v>440</v>
      </c>
      <c r="H196" s="4">
        <f t="shared" si="55"/>
        <v>8.8000000000000009E-2</v>
      </c>
      <c r="I196" s="7">
        <f t="shared" si="50"/>
        <v>0.70400000000000007</v>
      </c>
      <c r="J196" s="9">
        <f t="shared" si="51"/>
        <v>1.6000000000000001E-3</v>
      </c>
    </row>
    <row r="197" spans="1:15" ht="15.75" customHeight="1">
      <c r="A197" s="181"/>
      <c r="B197" s="64">
        <f t="shared" si="52"/>
        <v>2</v>
      </c>
      <c r="C197" s="220"/>
      <c r="D197" s="41" t="s">
        <v>79</v>
      </c>
      <c r="E197" s="6">
        <v>0.17199999999999999</v>
      </c>
      <c r="F197" s="53">
        <f t="shared" si="53"/>
        <v>8</v>
      </c>
      <c r="G197" s="49"/>
      <c r="H197" s="4"/>
      <c r="I197" s="7"/>
      <c r="J197" s="9">
        <f t="shared" si="51"/>
        <v>1.3759999999999999</v>
      </c>
      <c r="L197"/>
      <c r="M197"/>
      <c r="N197"/>
      <c r="O197"/>
    </row>
    <row r="198" spans="1:15" ht="15.75" customHeight="1">
      <c r="A198" s="181"/>
      <c r="B198" s="64">
        <f t="shared" si="52"/>
        <v>2</v>
      </c>
      <c r="C198" s="3" t="s">
        <v>38</v>
      </c>
      <c r="D198" s="46" t="s">
        <v>38</v>
      </c>
      <c r="E198" s="6">
        <v>0.04</v>
      </c>
      <c r="F198" s="53">
        <f t="shared" si="53"/>
        <v>8</v>
      </c>
      <c r="G198" s="49">
        <v>32</v>
      </c>
      <c r="H198" s="4">
        <f t="shared" ref="H198" si="56">G198*E198</f>
        <v>1.28</v>
      </c>
      <c r="I198" s="7">
        <f t="shared" ref="I198:I199" si="57">J198*G198</f>
        <v>10.24</v>
      </c>
      <c r="J198" s="9">
        <f t="shared" si="51"/>
        <v>0.32</v>
      </c>
    </row>
    <row r="199" spans="1:15" ht="15.75" customHeight="1">
      <c r="A199" s="181"/>
      <c r="B199" s="64">
        <f t="shared" si="52"/>
        <v>2</v>
      </c>
      <c r="C199" s="85" t="s">
        <v>22</v>
      </c>
      <c r="D199" s="44" t="s">
        <v>22</v>
      </c>
      <c r="E199" s="6">
        <v>0.05</v>
      </c>
      <c r="F199" s="53">
        <f t="shared" si="53"/>
        <v>8</v>
      </c>
      <c r="G199" s="50">
        <v>88</v>
      </c>
      <c r="H199" s="4">
        <f>G199*E199</f>
        <v>4.4000000000000004</v>
      </c>
      <c r="I199" s="7">
        <f t="shared" si="57"/>
        <v>35.200000000000003</v>
      </c>
      <c r="J199" s="9">
        <f t="shared" si="51"/>
        <v>0.4</v>
      </c>
    </row>
    <row r="200" spans="1:15" ht="15.75" customHeight="1">
      <c r="A200" s="210" t="s">
        <v>41</v>
      </c>
      <c r="B200" s="210"/>
      <c r="C200" s="210"/>
      <c r="D200" s="210"/>
      <c r="E200" s="83"/>
      <c r="F200" s="83"/>
      <c r="G200" s="83"/>
      <c r="H200" s="2">
        <f>SUM(H178:H199)</f>
        <v>61</v>
      </c>
      <c r="I200" s="2">
        <f>SUM(I178:I199)</f>
        <v>488.00000000000006</v>
      </c>
      <c r="J200" s="2">
        <f>SUM(J178:J199)</f>
        <v>7.8261494949494974</v>
      </c>
      <c r="L200"/>
      <c r="M200"/>
      <c r="N200"/>
      <c r="O200"/>
    </row>
    <row r="201" spans="1:15" customFormat="1" ht="15.75" customHeight="1"/>
    <row r="202" spans="1:15" customFormat="1" ht="15.75" customHeight="1"/>
    <row r="203" spans="1:15" customFormat="1" ht="15.75" customHeight="1"/>
    <row r="204" spans="1:15" customFormat="1" ht="15.75" customHeight="1"/>
    <row r="205" spans="1:15" customFormat="1" ht="15.75" customHeight="1"/>
    <row r="206" spans="1:15" customFormat="1" ht="15.75" customHeight="1"/>
    <row r="207" spans="1:15" customFormat="1" ht="15.75" customHeight="1"/>
    <row r="208" spans="1:15" customFormat="1" ht="15.75" customHeight="1"/>
    <row r="209" spans="1:10" customFormat="1" ht="15.75" customHeight="1"/>
    <row r="210" spans="1:10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>
      <c r="A211" s="196" t="s">
        <v>67</v>
      </c>
      <c r="B211" s="61">
        <v>2</v>
      </c>
      <c r="C211" s="217" t="s">
        <v>78</v>
      </c>
      <c r="D211" s="41" t="s">
        <v>6</v>
      </c>
      <c r="E211" s="6">
        <v>4.5999999999999999E-2</v>
      </c>
      <c r="F211" s="49">
        <v>12</v>
      </c>
      <c r="G211" s="49">
        <v>20</v>
      </c>
      <c r="H211" s="4">
        <f>G211*E211</f>
        <v>0.91999999999999993</v>
      </c>
      <c r="I211" s="7">
        <f>J211*G211</f>
        <v>11.040000000000001</v>
      </c>
      <c r="J211" s="9">
        <f>F211*E211</f>
        <v>0.55200000000000005</v>
      </c>
    </row>
    <row r="212" spans="1:10" ht="15.75" customHeight="1">
      <c r="A212" s="196"/>
      <c r="B212" s="64">
        <f>B211</f>
        <v>2</v>
      </c>
      <c r="C212" s="217"/>
      <c r="D212" s="41" t="s">
        <v>102</v>
      </c>
      <c r="E212" s="6">
        <v>0.02</v>
      </c>
      <c r="F212" s="53">
        <f>F211</f>
        <v>12</v>
      </c>
      <c r="G212" s="50">
        <v>81</v>
      </c>
      <c r="H212" s="4">
        <f t="shared" ref="H212:H232" si="58">G212*E212</f>
        <v>1.62</v>
      </c>
      <c r="I212" s="7">
        <f t="shared" ref="I212:I232" si="59">J212*G212</f>
        <v>19.439999999999998</v>
      </c>
      <c r="J212" s="9">
        <f t="shared" ref="J212:J232" si="60">F212*E212</f>
        <v>0.24</v>
      </c>
    </row>
    <row r="213" spans="1:10" ht="15.75" customHeight="1">
      <c r="A213" s="196"/>
      <c r="B213" s="64">
        <f t="shared" ref="B213:B232" si="61">B212</f>
        <v>2</v>
      </c>
      <c r="C213" s="217"/>
      <c r="D213" s="42" t="s">
        <v>7</v>
      </c>
      <c r="E213" s="6">
        <v>3.0000000000000001E-3</v>
      </c>
      <c r="F213" s="53">
        <f t="shared" ref="F213:F232" si="62">F212</f>
        <v>12</v>
      </c>
      <c r="G213" s="51">
        <v>90</v>
      </c>
      <c r="H213" s="4">
        <f t="shared" si="58"/>
        <v>0.27</v>
      </c>
      <c r="I213" s="7">
        <f t="shared" si="59"/>
        <v>3.24</v>
      </c>
      <c r="J213" s="9">
        <f t="shared" si="60"/>
        <v>3.6000000000000004E-2</v>
      </c>
    </row>
    <row r="214" spans="1:10" ht="15.75" customHeight="1">
      <c r="A214" s="196"/>
      <c r="B214" s="64">
        <f t="shared" si="61"/>
        <v>2</v>
      </c>
      <c r="C214" s="217"/>
      <c r="D214" s="41" t="s">
        <v>9</v>
      </c>
      <c r="E214" s="6">
        <v>1.3000000000000001E-2</v>
      </c>
      <c r="F214" s="53">
        <f t="shared" si="62"/>
        <v>12</v>
      </c>
      <c r="G214" s="51">
        <v>44</v>
      </c>
      <c r="H214" s="4">
        <f t="shared" si="58"/>
        <v>0.57200000000000006</v>
      </c>
      <c r="I214" s="7">
        <f t="shared" si="59"/>
        <v>6.8640000000000008</v>
      </c>
      <c r="J214" s="9">
        <f t="shared" si="60"/>
        <v>0.15600000000000003</v>
      </c>
    </row>
    <row r="215" spans="1:10" ht="15.75" customHeight="1">
      <c r="A215" s="196"/>
      <c r="B215" s="64">
        <f t="shared" si="61"/>
        <v>2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2"/>
        <v>12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59"/>
        <v>107.49599999999988</v>
      </c>
      <c r="J215" s="9">
        <f t="shared" si="60"/>
        <v>0.32574545454545417</v>
      </c>
    </row>
    <row r="216" spans="1:10" ht="15.75" customHeight="1">
      <c r="A216" s="196"/>
      <c r="B216" s="64">
        <f t="shared" si="61"/>
        <v>2</v>
      </c>
      <c r="C216" s="219"/>
      <c r="D216" s="41" t="s">
        <v>8</v>
      </c>
      <c r="E216" s="6">
        <v>0.107</v>
      </c>
      <c r="F216" s="53">
        <f t="shared" si="62"/>
        <v>12</v>
      </c>
      <c r="G216" s="49">
        <v>28</v>
      </c>
      <c r="H216" s="4">
        <f t="shared" ref="H216:H220" si="63">G216*E216</f>
        <v>2.996</v>
      </c>
      <c r="I216" s="7">
        <f t="shared" si="59"/>
        <v>35.951999999999998</v>
      </c>
      <c r="J216" s="9">
        <f t="shared" si="60"/>
        <v>1.284</v>
      </c>
    </row>
    <row r="217" spans="1:10" ht="15.75" customHeight="1">
      <c r="A217" s="196"/>
      <c r="B217" s="64">
        <f t="shared" si="61"/>
        <v>2</v>
      </c>
      <c r="C217" s="219"/>
      <c r="D217" s="41" t="s">
        <v>87</v>
      </c>
      <c r="E217" s="6">
        <v>6.0000000000000001E-3</v>
      </c>
      <c r="F217" s="53">
        <f t="shared" si="62"/>
        <v>12</v>
      </c>
      <c r="G217" s="49">
        <v>82</v>
      </c>
      <c r="H217" s="4">
        <f t="shared" si="63"/>
        <v>0.49199999999999999</v>
      </c>
      <c r="I217" s="7">
        <f t="shared" si="59"/>
        <v>5.9040000000000008</v>
      </c>
      <c r="J217" s="9">
        <f t="shared" si="60"/>
        <v>7.2000000000000008E-2</v>
      </c>
    </row>
    <row r="218" spans="1:10" ht="15.75" customHeight="1">
      <c r="A218" s="196"/>
      <c r="B218" s="64">
        <f t="shared" si="61"/>
        <v>2</v>
      </c>
      <c r="C218" s="219"/>
      <c r="D218" s="41" t="s">
        <v>9</v>
      </c>
      <c r="E218" s="6">
        <v>1.3000000000000001E-2</v>
      </c>
      <c r="F218" s="53">
        <f t="shared" si="62"/>
        <v>12</v>
      </c>
      <c r="G218" s="49">
        <v>44</v>
      </c>
      <c r="H218" s="4">
        <f t="shared" si="63"/>
        <v>0.57200000000000006</v>
      </c>
      <c r="I218" s="7">
        <f t="shared" si="59"/>
        <v>6.8640000000000008</v>
      </c>
      <c r="J218" s="9">
        <f t="shared" si="60"/>
        <v>0.15600000000000003</v>
      </c>
    </row>
    <row r="219" spans="1:10" ht="15.75" customHeight="1">
      <c r="A219" s="196"/>
      <c r="B219" s="64">
        <f t="shared" si="61"/>
        <v>2</v>
      </c>
      <c r="C219" s="219"/>
      <c r="D219" s="42" t="s">
        <v>11</v>
      </c>
      <c r="E219" s="6">
        <v>1.2E-2</v>
      </c>
      <c r="F219" s="53">
        <f t="shared" si="62"/>
        <v>12</v>
      </c>
      <c r="G219" s="49">
        <v>28</v>
      </c>
      <c r="H219" s="4">
        <f t="shared" si="63"/>
        <v>0.33600000000000002</v>
      </c>
      <c r="I219" s="7">
        <f t="shared" si="59"/>
        <v>4.032</v>
      </c>
      <c r="J219" s="9">
        <f t="shared" si="60"/>
        <v>0.14400000000000002</v>
      </c>
    </row>
    <row r="220" spans="1:10" ht="15.75" customHeight="1">
      <c r="A220" s="196"/>
      <c r="B220" s="64">
        <f t="shared" si="61"/>
        <v>2</v>
      </c>
      <c r="C220" s="219"/>
      <c r="D220" s="42" t="s">
        <v>7</v>
      </c>
      <c r="E220" s="6">
        <v>3.0000000000000001E-3</v>
      </c>
      <c r="F220" s="53">
        <f t="shared" si="62"/>
        <v>12</v>
      </c>
      <c r="G220" s="49">
        <v>90</v>
      </c>
      <c r="H220" s="4">
        <f t="shared" si="63"/>
        <v>0.27</v>
      </c>
      <c r="I220" s="7">
        <f t="shared" si="59"/>
        <v>3.24</v>
      </c>
      <c r="J220" s="9">
        <f t="shared" si="60"/>
        <v>3.6000000000000004E-2</v>
      </c>
    </row>
    <row r="221" spans="1:10" ht="15.75" customHeight="1">
      <c r="A221" s="196"/>
      <c r="B221" s="64">
        <f t="shared" si="61"/>
        <v>2</v>
      </c>
      <c r="C221" s="219"/>
      <c r="D221" s="42" t="s">
        <v>32</v>
      </c>
      <c r="E221" s="6">
        <v>6.0000000000000001E-3</v>
      </c>
      <c r="F221" s="53">
        <f t="shared" si="62"/>
        <v>12</v>
      </c>
      <c r="G221" s="49">
        <v>170</v>
      </c>
      <c r="H221" s="4">
        <f>G221*E221</f>
        <v>1.02</v>
      </c>
      <c r="I221" s="7">
        <f t="shared" si="59"/>
        <v>12.240000000000002</v>
      </c>
      <c r="J221" s="9">
        <f t="shared" si="60"/>
        <v>7.2000000000000008E-2</v>
      </c>
    </row>
    <row r="222" spans="1:10" ht="15.75" customHeight="1">
      <c r="A222" s="196"/>
      <c r="B222" s="64">
        <f t="shared" si="61"/>
        <v>2</v>
      </c>
      <c r="C222" s="220"/>
      <c r="D222" s="42" t="s">
        <v>79</v>
      </c>
      <c r="E222" s="6">
        <v>0.188</v>
      </c>
      <c r="F222" s="53">
        <f t="shared" si="62"/>
        <v>12</v>
      </c>
      <c r="G222" s="49"/>
      <c r="H222" s="4"/>
      <c r="I222" s="7"/>
      <c r="J222" s="9">
        <f t="shared" si="60"/>
        <v>2.2560000000000002</v>
      </c>
    </row>
    <row r="223" spans="1:10" ht="15.75" customHeight="1">
      <c r="A223" s="196"/>
      <c r="B223" s="64">
        <f t="shared" si="61"/>
        <v>2</v>
      </c>
      <c r="C223" s="221" t="s">
        <v>86</v>
      </c>
      <c r="D223" s="41" t="s">
        <v>81</v>
      </c>
      <c r="E223" s="6">
        <v>8.8999999999999996E-2</v>
      </c>
      <c r="F223" s="53">
        <f t="shared" si="62"/>
        <v>12</v>
      </c>
      <c r="G223" s="49">
        <v>330</v>
      </c>
      <c r="H223" s="4">
        <f>G223*E223</f>
        <v>29.369999999999997</v>
      </c>
      <c r="I223" s="7">
        <f t="shared" ref="I223:I225" si="64">J223*G223</f>
        <v>352.44</v>
      </c>
      <c r="J223" s="9">
        <f t="shared" si="60"/>
        <v>1.0680000000000001</v>
      </c>
    </row>
    <row r="224" spans="1:10" ht="15.75" customHeight="1">
      <c r="A224" s="196"/>
      <c r="B224" s="64">
        <f t="shared" si="61"/>
        <v>2</v>
      </c>
      <c r="C224" s="222"/>
      <c r="D224" s="41" t="s">
        <v>9</v>
      </c>
      <c r="E224" s="6">
        <v>3.0000000000000001E-3</v>
      </c>
      <c r="F224" s="53">
        <f t="shared" si="62"/>
        <v>12</v>
      </c>
      <c r="G224" s="49">
        <v>44</v>
      </c>
      <c r="H224" s="4">
        <f t="shared" ref="H224:H225" si="65">G224*E224</f>
        <v>0.13200000000000001</v>
      </c>
      <c r="I224" s="7">
        <f t="shared" si="64"/>
        <v>1.5840000000000001</v>
      </c>
      <c r="J224" s="9">
        <f t="shared" si="60"/>
        <v>3.6000000000000004E-2</v>
      </c>
    </row>
    <row r="225" spans="1:15" ht="15.75" customHeight="1">
      <c r="A225" s="196"/>
      <c r="B225" s="64">
        <f t="shared" si="61"/>
        <v>2</v>
      </c>
      <c r="C225" s="223"/>
      <c r="D225" s="41" t="s">
        <v>11</v>
      </c>
      <c r="E225" s="6">
        <v>3.0000000000000001E-3</v>
      </c>
      <c r="F225" s="53">
        <f t="shared" si="62"/>
        <v>12</v>
      </c>
      <c r="G225" s="49">
        <v>28</v>
      </c>
      <c r="H225" s="4">
        <f t="shared" si="65"/>
        <v>8.4000000000000005E-2</v>
      </c>
      <c r="I225" s="7">
        <f t="shared" si="64"/>
        <v>1.008</v>
      </c>
      <c r="J225" s="9">
        <f t="shared" si="60"/>
        <v>3.6000000000000004E-2</v>
      </c>
    </row>
    <row r="226" spans="1:15" ht="15.75" customHeight="1">
      <c r="A226" s="196"/>
      <c r="B226" s="64">
        <f t="shared" si="61"/>
        <v>2</v>
      </c>
      <c r="C226" s="218" t="s">
        <v>42</v>
      </c>
      <c r="D226" s="41" t="s">
        <v>44</v>
      </c>
      <c r="E226" s="6">
        <v>5.0999999999999997E-2</v>
      </c>
      <c r="F226" s="53">
        <f t="shared" si="62"/>
        <v>12</v>
      </c>
      <c r="G226" s="49">
        <v>50</v>
      </c>
      <c r="H226" s="4">
        <f>G226*E226</f>
        <v>2.5499999999999998</v>
      </c>
      <c r="I226" s="7">
        <f t="shared" si="59"/>
        <v>30.599999999999998</v>
      </c>
      <c r="J226" s="9">
        <f t="shared" si="60"/>
        <v>0.61199999999999999</v>
      </c>
    </row>
    <row r="227" spans="1:15" ht="15.75" customHeight="1">
      <c r="A227" s="196"/>
      <c r="B227" s="64">
        <f t="shared" si="61"/>
        <v>2</v>
      </c>
      <c r="C227" s="220"/>
      <c r="D227" s="41" t="s">
        <v>27</v>
      </c>
      <c r="E227" s="6">
        <v>5.0000000000000001E-3</v>
      </c>
      <c r="F227" s="53">
        <f t="shared" si="62"/>
        <v>12</v>
      </c>
      <c r="G227" s="49">
        <v>710</v>
      </c>
      <c r="H227" s="4">
        <f t="shared" si="58"/>
        <v>3.5500000000000003</v>
      </c>
      <c r="I227" s="7">
        <f t="shared" si="59"/>
        <v>42.6</v>
      </c>
      <c r="J227" s="9">
        <f t="shared" si="60"/>
        <v>0.06</v>
      </c>
    </row>
    <row r="228" spans="1:15" ht="15.75" customHeight="1">
      <c r="A228" s="196"/>
      <c r="B228" s="64">
        <f t="shared" si="61"/>
        <v>2</v>
      </c>
      <c r="C228" s="218" t="s">
        <v>39</v>
      </c>
      <c r="D228" s="41" t="s">
        <v>76</v>
      </c>
      <c r="E228" s="8">
        <v>0.02</v>
      </c>
      <c r="F228" s="53">
        <f t="shared" si="62"/>
        <v>12</v>
      </c>
      <c r="G228" s="49">
        <v>250</v>
      </c>
      <c r="H228" s="4">
        <f t="shared" si="58"/>
        <v>5</v>
      </c>
      <c r="I228" s="7">
        <f t="shared" si="59"/>
        <v>60</v>
      </c>
      <c r="J228" s="9">
        <f t="shared" si="60"/>
        <v>0.24</v>
      </c>
      <c r="L228"/>
      <c r="M228"/>
      <c r="N228"/>
      <c r="O228"/>
    </row>
    <row r="229" spans="1:15" s="17" customFormat="1" ht="15.75" customHeight="1">
      <c r="A229" s="196"/>
      <c r="B229" s="64">
        <f t="shared" si="61"/>
        <v>2</v>
      </c>
      <c r="C229" s="219"/>
      <c r="D229" s="41" t="s">
        <v>12</v>
      </c>
      <c r="E229" s="8">
        <v>0.02</v>
      </c>
      <c r="F229" s="53">
        <f t="shared" si="62"/>
        <v>12</v>
      </c>
      <c r="G229" s="49">
        <v>46</v>
      </c>
      <c r="H229" s="4">
        <f t="shared" si="58"/>
        <v>0.92</v>
      </c>
      <c r="I229" s="7">
        <f t="shared" si="59"/>
        <v>11.04</v>
      </c>
      <c r="J229" s="9">
        <f t="shared" si="60"/>
        <v>0.24</v>
      </c>
      <c r="K229"/>
      <c r="L229"/>
      <c r="M229"/>
      <c r="N229"/>
      <c r="O229"/>
    </row>
    <row r="230" spans="1:15" ht="15.75" customHeight="1">
      <c r="A230" s="196"/>
      <c r="B230" s="64">
        <f t="shared" si="61"/>
        <v>2</v>
      </c>
      <c r="C230" s="219"/>
      <c r="D230" s="41" t="s">
        <v>13</v>
      </c>
      <c r="E230" s="20">
        <v>2.0000000000000001E-4</v>
      </c>
      <c r="F230" s="53">
        <f t="shared" si="62"/>
        <v>12</v>
      </c>
      <c r="G230" s="49">
        <v>440</v>
      </c>
      <c r="H230" s="4">
        <f t="shared" si="58"/>
        <v>8.8000000000000009E-2</v>
      </c>
      <c r="I230" s="7">
        <f t="shared" si="59"/>
        <v>1.056</v>
      </c>
      <c r="J230" s="9">
        <f t="shared" si="60"/>
        <v>2.4000000000000002E-3</v>
      </c>
      <c r="L230"/>
      <c r="M230"/>
      <c r="N230"/>
      <c r="O230"/>
    </row>
    <row r="231" spans="1:15" ht="15.75" customHeight="1">
      <c r="A231" s="196"/>
      <c r="B231" s="64">
        <f t="shared" si="61"/>
        <v>2</v>
      </c>
      <c r="C231" s="220"/>
      <c r="D231" s="41" t="s">
        <v>79</v>
      </c>
      <c r="E231" s="8">
        <v>0.2</v>
      </c>
      <c r="F231" s="53">
        <f t="shared" si="62"/>
        <v>12</v>
      </c>
      <c r="G231" s="49"/>
      <c r="H231" s="4"/>
      <c r="I231" s="7"/>
      <c r="J231" s="9">
        <f t="shared" si="60"/>
        <v>2.4000000000000004</v>
      </c>
      <c r="L231"/>
      <c r="M231"/>
      <c r="N231"/>
      <c r="O231"/>
    </row>
    <row r="232" spans="1:15" ht="15.75" customHeight="1">
      <c r="A232" s="196"/>
      <c r="B232" s="64">
        <f t="shared" si="61"/>
        <v>2</v>
      </c>
      <c r="C232" s="3" t="s">
        <v>38</v>
      </c>
      <c r="D232" s="46" t="s">
        <v>38</v>
      </c>
      <c r="E232" s="6">
        <v>0.04</v>
      </c>
      <c r="F232" s="53">
        <f t="shared" si="62"/>
        <v>12</v>
      </c>
      <c r="G232" s="49">
        <v>32</v>
      </c>
      <c r="H232" s="4">
        <f t="shared" si="58"/>
        <v>1.28</v>
      </c>
      <c r="I232" s="7">
        <f t="shared" si="59"/>
        <v>15.36</v>
      </c>
      <c r="J232" s="9">
        <f t="shared" si="60"/>
        <v>0.48</v>
      </c>
    </row>
    <row r="233" spans="1:15" ht="15.75" customHeight="1">
      <c r="A233" s="210" t="s">
        <v>41</v>
      </c>
      <c r="B233" s="210"/>
      <c r="C233" s="210"/>
      <c r="D233" s="210"/>
      <c r="E233" s="83"/>
      <c r="F233" s="83"/>
      <c r="G233" s="83"/>
      <c r="H233" s="2">
        <f>SUM(H211:H232)</f>
        <v>60.999999999999986</v>
      </c>
      <c r="I233" s="2">
        <f t="shared" ref="I233:J233" si="66">SUM(I211:I232)</f>
        <v>732</v>
      </c>
      <c r="J233" s="2">
        <f t="shared" si="66"/>
        <v>10.504145454545455</v>
      </c>
    </row>
    <row r="234" spans="1:15" ht="15.75" customHeight="1">
      <c r="A234" s="180" t="s">
        <v>68</v>
      </c>
      <c r="B234" s="61">
        <v>2</v>
      </c>
      <c r="C234" s="229" t="s">
        <v>36</v>
      </c>
      <c r="D234" s="41" t="s">
        <v>6</v>
      </c>
      <c r="E234" s="6">
        <v>3.6000000000000004E-2</v>
      </c>
      <c r="F234" s="49">
        <v>11</v>
      </c>
      <c r="G234" s="49">
        <v>20</v>
      </c>
      <c r="H234" s="4">
        <f>G234*E234</f>
        <v>0.72000000000000008</v>
      </c>
      <c r="I234" s="7">
        <f>J234*G234</f>
        <v>7.92</v>
      </c>
      <c r="J234" s="9">
        <f>F234*E234</f>
        <v>0.39600000000000002</v>
      </c>
    </row>
    <row r="235" spans="1:15" ht="15.75" customHeight="1">
      <c r="A235" s="181"/>
      <c r="B235" s="64">
        <f>B234</f>
        <v>2</v>
      </c>
      <c r="C235" s="229"/>
      <c r="D235" s="41" t="s">
        <v>15</v>
      </c>
      <c r="E235" s="6">
        <v>0.01</v>
      </c>
      <c r="F235" s="53">
        <f>F234</f>
        <v>11</v>
      </c>
      <c r="G235" s="49">
        <v>140</v>
      </c>
      <c r="H235" s="4">
        <f t="shared" ref="H235:H258" si="67">G235*E235</f>
        <v>1.4000000000000001</v>
      </c>
      <c r="I235" s="7">
        <f t="shared" ref="I235:I258" si="68">J235*G235</f>
        <v>15.4</v>
      </c>
      <c r="J235" s="9">
        <f t="shared" ref="J235:J258" si="69">F235*E235</f>
        <v>0.11</v>
      </c>
    </row>
    <row r="236" spans="1:15" ht="15.75" customHeight="1">
      <c r="A236" s="181"/>
      <c r="B236" s="64">
        <f t="shared" ref="B236:B258" si="70">B235</f>
        <v>2</v>
      </c>
      <c r="C236" s="229"/>
      <c r="D236" s="41" t="s">
        <v>17</v>
      </c>
      <c r="E236" s="6">
        <v>0.01</v>
      </c>
      <c r="F236" s="53">
        <f>F234</f>
        <v>11</v>
      </c>
      <c r="G236" s="50">
        <v>150</v>
      </c>
      <c r="H236" s="4">
        <f t="shared" si="67"/>
        <v>1.5</v>
      </c>
      <c r="I236" s="7">
        <f t="shared" si="68"/>
        <v>16.5</v>
      </c>
      <c r="J236" s="9">
        <f t="shared" si="69"/>
        <v>0.11</v>
      </c>
    </row>
    <row r="237" spans="1:15" ht="15.75" customHeight="1">
      <c r="A237" s="181"/>
      <c r="B237" s="64">
        <f t="shared" si="70"/>
        <v>2</v>
      </c>
      <c r="C237" s="229"/>
      <c r="D237" s="42" t="s">
        <v>7</v>
      </c>
      <c r="E237" s="6">
        <v>4.0000000000000001E-3</v>
      </c>
      <c r="F237" s="53">
        <f t="shared" ref="F237" si="71">F236</f>
        <v>11</v>
      </c>
      <c r="G237" s="51">
        <v>90</v>
      </c>
      <c r="H237" s="4">
        <f t="shared" si="67"/>
        <v>0.36</v>
      </c>
      <c r="I237" s="7">
        <f t="shared" si="68"/>
        <v>3.96</v>
      </c>
      <c r="J237" s="9">
        <f t="shared" si="69"/>
        <v>4.3999999999999997E-2</v>
      </c>
      <c r="L237"/>
      <c r="M237"/>
      <c r="N237"/>
      <c r="O237"/>
    </row>
    <row r="238" spans="1:15" ht="15.75" customHeight="1">
      <c r="A238" s="181"/>
      <c r="B238" s="64">
        <f t="shared" si="70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11</v>
      </c>
      <c r="G238" s="49">
        <v>25</v>
      </c>
      <c r="H238" s="4">
        <f t="shared" si="67"/>
        <v>0.625</v>
      </c>
      <c r="I238" s="7">
        <f t="shared" si="68"/>
        <v>6.8750000000000009</v>
      </c>
      <c r="J238" s="9">
        <f t="shared" si="69"/>
        <v>0.27500000000000002</v>
      </c>
      <c r="L238"/>
      <c r="M238"/>
      <c r="N238"/>
      <c r="O238"/>
    </row>
    <row r="239" spans="1:15" ht="15.75" customHeight="1">
      <c r="A239" s="181"/>
      <c r="B239" s="64">
        <f t="shared" si="70"/>
        <v>2</v>
      </c>
      <c r="C239" s="186"/>
      <c r="D239" s="41" t="s">
        <v>6</v>
      </c>
      <c r="E239" s="8">
        <v>0.05</v>
      </c>
      <c r="F239" s="53">
        <f t="shared" ref="F239:F258" si="72">F238</f>
        <v>11</v>
      </c>
      <c r="G239" s="50">
        <v>20</v>
      </c>
      <c r="H239" s="4">
        <f t="shared" si="67"/>
        <v>1</v>
      </c>
      <c r="I239" s="7">
        <f t="shared" si="68"/>
        <v>11</v>
      </c>
      <c r="J239" s="9">
        <f t="shared" si="69"/>
        <v>0.55000000000000004</v>
      </c>
      <c r="L239"/>
      <c r="M239"/>
      <c r="N239"/>
      <c r="O239"/>
    </row>
    <row r="240" spans="1:15" ht="15.75" customHeight="1">
      <c r="A240" s="181"/>
      <c r="B240" s="64">
        <f t="shared" si="70"/>
        <v>2</v>
      </c>
      <c r="C240" s="186"/>
      <c r="D240" s="41" t="s">
        <v>8</v>
      </c>
      <c r="E240" s="5">
        <v>2.7E-2</v>
      </c>
      <c r="F240" s="53">
        <f t="shared" si="72"/>
        <v>11</v>
      </c>
      <c r="G240" s="51">
        <v>28</v>
      </c>
      <c r="H240" s="4">
        <f t="shared" si="67"/>
        <v>0.75600000000000001</v>
      </c>
      <c r="I240" s="7">
        <f t="shared" si="68"/>
        <v>8.3159999999999989</v>
      </c>
      <c r="J240" s="9">
        <f t="shared" si="69"/>
        <v>0.29699999999999999</v>
      </c>
      <c r="L240"/>
      <c r="M240"/>
      <c r="N240"/>
      <c r="O240"/>
    </row>
    <row r="241" spans="1:15" ht="15.75" customHeight="1">
      <c r="A241" s="181"/>
      <c r="B241" s="64">
        <f t="shared" si="70"/>
        <v>2</v>
      </c>
      <c r="C241" s="186"/>
      <c r="D241" s="41" t="s">
        <v>9</v>
      </c>
      <c r="E241" s="5">
        <v>1.2999999999999999E-2</v>
      </c>
      <c r="F241" s="53">
        <f t="shared" si="72"/>
        <v>11</v>
      </c>
      <c r="G241" s="52">
        <v>44</v>
      </c>
      <c r="H241" s="4">
        <f t="shared" si="67"/>
        <v>0.57199999999999995</v>
      </c>
      <c r="I241" s="7">
        <f t="shared" si="68"/>
        <v>6.2919999999999998</v>
      </c>
      <c r="J241" s="9">
        <f t="shared" si="69"/>
        <v>0.14299999999999999</v>
      </c>
      <c r="L241"/>
      <c r="M241"/>
      <c r="N241"/>
      <c r="O241"/>
    </row>
    <row r="242" spans="1:15" ht="15.75" customHeight="1">
      <c r="A242" s="181"/>
      <c r="B242" s="64">
        <f t="shared" si="70"/>
        <v>2</v>
      </c>
      <c r="C242" s="186"/>
      <c r="D242" s="41" t="s">
        <v>11</v>
      </c>
      <c r="E242" s="5">
        <v>1.2E-2</v>
      </c>
      <c r="F242" s="53">
        <f t="shared" si="72"/>
        <v>11</v>
      </c>
      <c r="G242" s="49">
        <v>28</v>
      </c>
      <c r="H242" s="4">
        <f t="shared" si="67"/>
        <v>0.33600000000000002</v>
      </c>
      <c r="I242" s="7">
        <f t="shared" si="68"/>
        <v>3.6960000000000002</v>
      </c>
      <c r="J242" s="9">
        <f t="shared" si="69"/>
        <v>0.13200000000000001</v>
      </c>
      <c r="L242"/>
      <c r="M242"/>
      <c r="N242"/>
      <c r="O242"/>
    </row>
    <row r="243" spans="1:15" ht="15.75" customHeight="1">
      <c r="A243" s="181"/>
      <c r="B243" s="64">
        <f t="shared" si="70"/>
        <v>2</v>
      </c>
      <c r="C243" s="186"/>
      <c r="D243" s="41" t="s">
        <v>32</v>
      </c>
      <c r="E243" s="5">
        <v>7.4999999999999997E-3</v>
      </c>
      <c r="F243" s="53">
        <f t="shared" si="72"/>
        <v>11</v>
      </c>
      <c r="G243" s="49">
        <v>170</v>
      </c>
      <c r="H243" s="4">
        <f t="shared" si="67"/>
        <v>1.2749999999999999</v>
      </c>
      <c r="I243" s="7">
        <f t="shared" si="68"/>
        <v>14.024999999999999</v>
      </c>
      <c r="J243" s="9">
        <f t="shared" si="69"/>
        <v>8.249999999999999E-2</v>
      </c>
      <c r="L243"/>
      <c r="M243"/>
      <c r="N243"/>
      <c r="O243"/>
    </row>
    <row r="244" spans="1:15" ht="15.75" customHeight="1">
      <c r="A244" s="181"/>
      <c r="B244" s="64">
        <f t="shared" si="70"/>
        <v>2</v>
      </c>
      <c r="C244" s="186"/>
      <c r="D244" s="41" t="s">
        <v>27</v>
      </c>
      <c r="E244" s="5">
        <v>5.0000000000000001E-3</v>
      </c>
      <c r="F244" s="53">
        <f t="shared" si="72"/>
        <v>11</v>
      </c>
      <c r="G244" s="49">
        <v>710</v>
      </c>
      <c r="H244" s="4">
        <f t="shared" si="67"/>
        <v>3.5500000000000003</v>
      </c>
      <c r="I244" s="7">
        <f t="shared" si="68"/>
        <v>39.049999999999997</v>
      </c>
      <c r="J244" s="9">
        <f t="shared" si="69"/>
        <v>5.5E-2</v>
      </c>
      <c r="L244"/>
      <c r="M244"/>
      <c r="N244"/>
      <c r="O244"/>
    </row>
    <row r="245" spans="1:15" ht="15.75" customHeight="1">
      <c r="A245" s="181"/>
      <c r="B245" s="64">
        <f t="shared" si="70"/>
        <v>2</v>
      </c>
      <c r="C245" s="186"/>
      <c r="D245" s="41" t="s">
        <v>12</v>
      </c>
      <c r="E245" s="5">
        <v>2.5000000000000001E-3</v>
      </c>
      <c r="F245" s="53">
        <f t="shared" si="72"/>
        <v>11</v>
      </c>
      <c r="G245" s="49">
        <v>46</v>
      </c>
      <c r="H245" s="4">
        <f t="shared" si="67"/>
        <v>0.115</v>
      </c>
      <c r="I245" s="7">
        <f t="shared" si="68"/>
        <v>1.2649999999999999</v>
      </c>
      <c r="J245" s="9">
        <f t="shared" si="69"/>
        <v>2.75E-2</v>
      </c>
      <c r="L245"/>
      <c r="M245"/>
      <c r="N245"/>
      <c r="O245"/>
    </row>
    <row r="246" spans="1:15" ht="15.75" customHeight="1">
      <c r="A246" s="181"/>
      <c r="B246" s="64">
        <f t="shared" si="70"/>
        <v>2</v>
      </c>
      <c r="C246" s="186"/>
      <c r="D246" s="41" t="s">
        <v>13</v>
      </c>
      <c r="E246" s="5">
        <v>4.0000000000000002E-4</v>
      </c>
      <c r="F246" s="53">
        <f t="shared" si="72"/>
        <v>11</v>
      </c>
      <c r="G246" s="49">
        <v>440</v>
      </c>
      <c r="H246" s="4">
        <f t="shared" si="67"/>
        <v>0.17600000000000002</v>
      </c>
      <c r="I246" s="7">
        <f t="shared" si="68"/>
        <v>1.9360000000000002</v>
      </c>
      <c r="J246" s="9">
        <f t="shared" si="69"/>
        <v>4.4000000000000003E-3</v>
      </c>
      <c r="L246"/>
      <c r="M246"/>
      <c r="N246"/>
      <c r="O246"/>
    </row>
    <row r="247" spans="1:15" ht="15.75" customHeight="1">
      <c r="A247" s="181"/>
      <c r="B247" s="64">
        <f t="shared" si="70"/>
        <v>2</v>
      </c>
      <c r="C247" s="187"/>
      <c r="D247" s="41" t="s">
        <v>79</v>
      </c>
      <c r="E247" s="8">
        <v>0.2</v>
      </c>
      <c r="F247" s="53">
        <f t="shared" si="72"/>
        <v>11</v>
      </c>
      <c r="G247" s="49"/>
      <c r="H247" s="4"/>
      <c r="I247" s="7"/>
      <c r="J247" s="9">
        <f>F247*E247</f>
        <v>2.2000000000000002</v>
      </c>
      <c r="L247"/>
      <c r="M247"/>
      <c r="N247"/>
      <c r="O247"/>
    </row>
    <row r="248" spans="1:15" ht="15.75" customHeight="1">
      <c r="A248" s="181"/>
      <c r="B248" s="64">
        <f t="shared" si="70"/>
        <v>2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2"/>
        <v>11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8"/>
        <v>174.88900000000015</v>
      </c>
      <c r="J248" s="6">
        <f t="shared" si="69"/>
        <v>0.52996666666666714</v>
      </c>
      <c r="L248"/>
      <c r="M248"/>
      <c r="N248"/>
      <c r="O248"/>
    </row>
    <row r="249" spans="1:15" ht="15.75" customHeight="1">
      <c r="A249" s="181"/>
      <c r="B249" s="64">
        <f t="shared" si="70"/>
        <v>2</v>
      </c>
      <c r="C249" s="230"/>
      <c r="D249" s="42" t="s">
        <v>38</v>
      </c>
      <c r="E249" s="6">
        <v>9.0000000000000011E-3</v>
      </c>
      <c r="F249" s="53">
        <f t="shared" si="72"/>
        <v>11</v>
      </c>
      <c r="G249" s="50">
        <v>32</v>
      </c>
      <c r="H249" s="4">
        <f t="shared" si="67"/>
        <v>0.28800000000000003</v>
      </c>
      <c r="I249" s="7">
        <f t="shared" si="68"/>
        <v>3.1680000000000001</v>
      </c>
      <c r="J249" s="6">
        <f t="shared" si="69"/>
        <v>9.9000000000000005E-2</v>
      </c>
      <c r="L249"/>
      <c r="M249"/>
      <c r="N249"/>
      <c r="O249"/>
    </row>
    <row r="250" spans="1:15" ht="15.75" customHeight="1">
      <c r="A250" s="181"/>
      <c r="B250" s="64">
        <f t="shared" si="70"/>
        <v>2</v>
      </c>
      <c r="C250" s="230"/>
      <c r="D250" s="42" t="s">
        <v>69</v>
      </c>
      <c r="E250" s="6">
        <v>1.2E-2</v>
      </c>
      <c r="F250" s="53">
        <f t="shared" si="72"/>
        <v>11</v>
      </c>
      <c r="G250" s="50">
        <v>90</v>
      </c>
      <c r="H250" s="4">
        <f t="shared" si="67"/>
        <v>1.08</v>
      </c>
      <c r="I250" s="7">
        <f t="shared" si="68"/>
        <v>11.88</v>
      </c>
      <c r="J250" s="6">
        <f t="shared" si="69"/>
        <v>0.13200000000000001</v>
      </c>
      <c r="L250"/>
      <c r="M250"/>
      <c r="N250"/>
      <c r="O250"/>
    </row>
    <row r="251" spans="1:15" ht="15.75" customHeight="1">
      <c r="A251" s="181"/>
      <c r="B251" s="64">
        <f t="shared" si="70"/>
        <v>2</v>
      </c>
      <c r="C251" s="230"/>
      <c r="D251" s="42" t="s">
        <v>19</v>
      </c>
      <c r="E251" s="6">
        <v>5.0000000000000001E-3</v>
      </c>
      <c r="F251" s="53">
        <f t="shared" si="72"/>
        <v>11</v>
      </c>
      <c r="G251" s="50">
        <v>100</v>
      </c>
      <c r="H251" s="4">
        <f t="shared" si="67"/>
        <v>0.5</v>
      </c>
      <c r="I251" s="7">
        <f t="shared" si="68"/>
        <v>5.5</v>
      </c>
      <c r="J251" s="6">
        <f t="shared" si="69"/>
        <v>5.5E-2</v>
      </c>
      <c r="L251"/>
      <c r="M251"/>
      <c r="N251"/>
      <c r="O251"/>
    </row>
    <row r="252" spans="1:15" ht="15.75" customHeight="1">
      <c r="A252" s="181"/>
      <c r="B252" s="64">
        <f t="shared" si="70"/>
        <v>2</v>
      </c>
      <c r="C252" s="230"/>
      <c r="D252" s="42" t="s">
        <v>7</v>
      </c>
      <c r="E252" s="6">
        <v>3.0000000000000001E-3</v>
      </c>
      <c r="F252" s="53">
        <f t="shared" si="72"/>
        <v>11</v>
      </c>
      <c r="G252" s="50">
        <v>90</v>
      </c>
      <c r="H252" s="4">
        <f t="shared" si="67"/>
        <v>0.27</v>
      </c>
      <c r="I252" s="7">
        <f t="shared" si="68"/>
        <v>2.97</v>
      </c>
      <c r="J252" s="6">
        <f t="shared" si="69"/>
        <v>3.3000000000000002E-2</v>
      </c>
      <c r="L252"/>
      <c r="M252"/>
      <c r="N252"/>
      <c r="O252"/>
    </row>
    <row r="253" spans="1:15" ht="15.75" customHeight="1">
      <c r="A253" s="181"/>
      <c r="B253" s="64">
        <f t="shared" si="70"/>
        <v>2</v>
      </c>
      <c r="C253" s="231" t="s">
        <v>37</v>
      </c>
      <c r="D253" s="41" t="s">
        <v>8</v>
      </c>
      <c r="E253" s="6">
        <v>0.17100000000000001</v>
      </c>
      <c r="F253" s="53">
        <f t="shared" si="72"/>
        <v>11</v>
      </c>
      <c r="G253" s="49">
        <v>28</v>
      </c>
      <c r="H253" s="4">
        <f t="shared" si="67"/>
        <v>4.7880000000000003</v>
      </c>
      <c r="I253" s="7">
        <f t="shared" si="68"/>
        <v>52.668000000000006</v>
      </c>
      <c r="J253" s="9">
        <f t="shared" si="69"/>
        <v>1.8810000000000002</v>
      </c>
    </row>
    <row r="254" spans="1:15" ht="15.75" customHeight="1">
      <c r="A254" s="181"/>
      <c r="B254" s="64">
        <f t="shared" si="70"/>
        <v>2</v>
      </c>
      <c r="C254" s="231"/>
      <c r="D254" s="41" t="s">
        <v>27</v>
      </c>
      <c r="E254" s="6">
        <v>5.0000000000000001E-3</v>
      </c>
      <c r="F254" s="53">
        <f t="shared" si="72"/>
        <v>11</v>
      </c>
      <c r="G254" s="49">
        <v>710</v>
      </c>
      <c r="H254" s="4">
        <f t="shared" si="67"/>
        <v>3.5500000000000003</v>
      </c>
      <c r="I254" s="7">
        <f t="shared" si="68"/>
        <v>39.049999999999997</v>
      </c>
      <c r="J254" s="9">
        <f t="shared" si="69"/>
        <v>5.5E-2</v>
      </c>
    </row>
    <row r="255" spans="1:15" ht="15.75" customHeight="1">
      <c r="A255" s="181"/>
      <c r="B255" s="64">
        <f t="shared" si="70"/>
        <v>2</v>
      </c>
      <c r="C255" s="231"/>
      <c r="D255" s="41" t="s">
        <v>69</v>
      </c>
      <c r="E255" s="6">
        <v>2.4E-2</v>
      </c>
      <c r="F255" s="53">
        <f t="shared" si="72"/>
        <v>11</v>
      </c>
      <c r="G255" s="49">
        <v>90</v>
      </c>
      <c r="H255" s="4">
        <f t="shared" si="67"/>
        <v>2.16</v>
      </c>
      <c r="I255" s="7">
        <f t="shared" si="68"/>
        <v>23.76</v>
      </c>
      <c r="J255" s="9">
        <f t="shared" si="69"/>
        <v>0.26400000000000001</v>
      </c>
    </row>
    <row r="256" spans="1:15" ht="15.75" customHeight="1">
      <c r="A256" s="181"/>
      <c r="B256" s="64">
        <f t="shared" si="70"/>
        <v>2</v>
      </c>
      <c r="C256" s="87" t="s">
        <v>65</v>
      </c>
      <c r="D256" s="43" t="s">
        <v>65</v>
      </c>
      <c r="E256" s="8">
        <v>0.2</v>
      </c>
      <c r="F256" s="53">
        <f t="shared" si="72"/>
        <v>11</v>
      </c>
      <c r="G256" s="49">
        <v>72</v>
      </c>
      <c r="H256" s="5">
        <f t="shared" si="67"/>
        <v>14.4</v>
      </c>
      <c r="I256" s="7">
        <f t="shared" si="68"/>
        <v>158.4</v>
      </c>
      <c r="J256" s="9">
        <f t="shared" si="69"/>
        <v>2.2000000000000002</v>
      </c>
      <c r="L256"/>
      <c r="M256"/>
      <c r="N256"/>
      <c r="O256"/>
    </row>
    <row r="257" spans="1:12" ht="15.75" customHeight="1">
      <c r="A257" s="181"/>
      <c r="B257" s="64">
        <f t="shared" si="70"/>
        <v>2</v>
      </c>
      <c r="C257" s="3" t="s">
        <v>38</v>
      </c>
      <c r="D257" s="46" t="s">
        <v>38</v>
      </c>
      <c r="E257" s="6">
        <v>0.04</v>
      </c>
      <c r="F257" s="53">
        <f t="shared" si="72"/>
        <v>11</v>
      </c>
      <c r="G257" s="49">
        <v>32</v>
      </c>
      <c r="H257" s="4">
        <f t="shared" si="67"/>
        <v>1.28</v>
      </c>
      <c r="I257" s="7">
        <f t="shared" si="68"/>
        <v>14.08</v>
      </c>
      <c r="J257" s="9">
        <f t="shared" si="69"/>
        <v>0.44</v>
      </c>
    </row>
    <row r="258" spans="1:12" ht="15.75" customHeight="1">
      <c r="A258" s="197"/>
      <c r="B258" s="64">
        <f t="shared" si="70"/>
        <v>2</v>
      </c>
      <c r="C258" s="85" t="s">
        <v>22</v>
      </c>
      <c r="D258" s="44" t="s">
        <v>22</v>
      </c>
      <c r="E258" s="6">
        <v>0.05</v>
      </c>
      <c r="F258" s="53">
        <f t="shared" si="72"/>
        <v>11</v>
      </c>
      <c r="G258" s="50">
        <v>88</v>
      </c>
      <c r="H258" s="4">
        <f t="shared" si="67"/>
        <v>4.4000000000000004</v>
      </c>
      <c r="I258" s="7">
        <f t="shared" si="68"/>
        <v>48.400000000000006</v>
      </c>
      <c r="J258" s="9">
        <f t="shared" si="69"/>
        <v>0.55000000000000004</v>
      </c>
    </row>
    <row r="259" spans="1:12" ht="15.75" customHeight="1">
      <c r="A259" s="210" t="s">
        <v>41</v>
      </c>
      <c r="B259" s="210"/>
      <c r="C259" s="210"/>
      <c r="D259" s="210"/>
      <c r="E259" s="83"/>
      <c r="F259" s="83"/>
      <c r="G259" s="83"/>
      <c r="H259" s="2">
        <f>SUM(H234:H258)</f>
        <v>61.000000000000014</v>
      </c>
      <c r="I259" s="2">
        <f t="shared" ref="I259:J259" si="73">SUM(I234:I258)</f>
        <v>671.00000000000023</v>
      </c>
      <c r="J259" s="2">
        <f t="shared" si="73"/>
        <v>10.665366666666669</v>
      </c>
    </row>
    <row r="260" spans="1:12" customFormat="1" ht="15.75" customHeight="1"/>
    <row r="261" spans="1:12" customFormat="1" ht="15.75" customHeight="1"/>
    <row r="262" spans="1:12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>
      <c r="A263" s="180" t="s">
        <v>84</v>
      </c>
      <c r="B263" s="61">
        <v>2</v>
      </c>
      <c r="C263" s="226" t="s">
        <v>5</v>
      </c>
      <c r="D263" s="41" t="s">
        <v>6</v>
      </c>
      <c r="E263" s="8">
        <v>2.5999999999999999E-2</v>
      </c>
      <c r="F263" s="49">
        <v>10</v>
      </c>
      <c r="G263" s="49">
        <v>20</v>
      </c>
      <c r="H263" s="5">
        <f>G263*E263</f>
        <v>0.52</v>
      </c>
      <c r="I263" s="7">
        <f>J263*G263</f>
        <v>5.2</v>
      </c>
      <c r="J263" s="9">
        <f>F263*E263</f>
        <v>0.26</v>
      </c>
      <c r="L263" s="18"/>
    </row>
    <row r="264" spans="1:12" ht="15.75" customHeight="1">
      <c r="A264" s="181"/>
      <c r="B264" s="64">
        <f>B263</f>
        <v>2</v>
      </c>
      <c r="C264" s="227"/>
      <c r="D264" s="41" t="s">
        <v>7</v>
      </c>
      <c r="E264" s="8">
        <v>6.0000000000000001E-3</v>
      </c>
      <c r="F264" s="53">
        <f>F263</f>
        <v>10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5.3999999999999995</v>
      </c>
      <c r="J264" s="9">
        <f t="shared" ref="J264:J268" si="76">F264*E264</f>
        <v>0.06</v>
      </c>
      <c r="L264" s="18"/>
    </row>
    <row r="265" spans="1:12" ht="15.75" customHeight="1">
      <c r="A265" s="181"/>
      <c r="B265" s="64">
        <f t="shared" ref="B265:B280" si="77">B264</f>
        <v>2</v>
      </c>
      <c r="C265" s="227"/>
      <c r="D265" s="41" t="s">
        <v>8</v>
      </c>
      <c r="E265" s="8">
        <v>3.5000000000000003E-2</v>
      </c>
      <c r="F265" s="53">
        <f t="shared" ref="F265:F280" si="78">F264</f>
        <v>10</v>
      </c>
      <c r="G265" s="49">
        <v>28</v>
      </c>
      <c r="H265" s="5">
        <f t="shared" si="74"/>
        <v>0.98000000000000009</v>
      </c>
      <c r="I265" s="7">
        <f t="shared" si="75"/>
        <v>9.8000000000000007</v>
      </c>
      <c r="J265" s="9">
        <f t="shared" si="76"/>
        <v>0.35000000000000003</v>
      </c>
      <c r="L265" s="18"/>
    </row>
    <row r="266" spans="1:12" ht="15.75" customHeight="1">
      <c r="A266" s="181"/>
      <c r="B266" s="64">
        <f t="shared" si="77"/>
        <v>2</v>
      </c>
      <c r="C266" s="227"/>
      <c r="D266" s="41" t="s">
        <v>10</v>
      </c>
      <c r="E266" s="8">
        <v>2.5000000000000001E-2</v>
      </c>
      <c r="F266" s="53">
        <f t="shared" si="78"/>
        <v>10</v>
      </c>
      <c r="G266" s="49">
        <v>86</v>
      </c>
      <c r="H266" s="5">
        <f t="shared" si="74"/>
        <v>2.15</v>
      </c>
      <c r="I266" s="7">
        <f t="shared" si="75"/>
        <v>21.5</v>
      </c>
      <c r="J266" s="9">
        <f t="shared" si="76"/>
        <v>0.25</v>
      </c>
      <c r="L266" s="18"/>
    </row>
    <row r="267" spans="1:12" ht="15.75" customHeight="1">
      <c r="A267" s="181"/>
      <c r="B267" s="64">
        <f t="shared" si="77"/>
        <v>2</v>
      </c>
      <c r="C267" s="227"/>
      <c r="D267" s="41" t="s">
        <v>9</v>
      </c>
      <c r="E267" s="8">
        <v>1.9E-2</v>
      </c>
      <c r="F267" s="53">
        <f t="shared" si="78"/>
        <v>10</v>
      </c>
      <c r="G267" s="49">
        <v>44</v>
      </c>
      <c r="H267" s="5">
        <f t="shared" si="74"/>
        <v>0.83599999999999997</v>
      </c>
      <c r="I267" s="7">
        <f t="shared" si="75"/>
        <v>8.36</v>
      </c>
      <c r="J267" s="9">
        <f t="shared" si="76"/>
        <v>0.19</v>
      </c>
      <c r="L267" s="18"/>
    </row>
    <row r="268" spans="1:12" ht="15.75" customHeight="1">
      <c r="A268" s="181"/>
      <c r="B268" s="64">
        <f t="shared" si="77"/>
        <v>2</v>
      </c>
      <c r="C268" s="228"/>
      <c r="D268" s="41" t="s">
        <v>11</v>
      </c>
      <c r="E268" s="8">
        <v>1.7999999999999999E-2</v>
      </c>
      <c r="F268" s="53">
        <f t="shared" si="78"/>
        <v>10</v>
      </c>
      <c r="G268" s="49">
        <v>28</v>
      </c>
      <c r="H268" s="5">
        <f t="shared" si="74"/>
        <v>0.504</v>
      </c>
      <c r="I268" s="7">
        <f t="shared" si="75"/>
        <v>5.04</v>
      </c>
      <c r="J268" s="9">
        <f t="shared" si="76"/>
        <v>0.18</v>
      </c>
      <c r="L268" s="18"/>
    </row>
    <row r="269" spans="1:12" ht="15.75" customHeight="1">
      <c r="A269" s="181"/>
      <c r="B269" s="64">
        <f t="shared" si="77"/>
        <v>2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78"/>
        <v>10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332.08000000000004</v>
      </c>
      <c r="J269" s="9">
        <f>F269*E269</f>
        <v>1.0063030303030305</v>
      </c>
    </row>
    <row r="270" spans="1:12" ht="15.75" customHeight="1">
      <c r="A270" s="181"/>
      <c r="B270" s="64">
        <f t="shared" si="77"/>
        <v>2</v>
      </c>
      <c r="C270" s="227"/>
      <c r="D270" s="41" t="s">
        <v>57</v>
      </c>
      <c r="E270" s="6">
        <v>0.03</v>
      </c>
      <c r="F270" s="53">
        <f t="shared" si="78"/>
        <v>10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36</v>
      </c>
      <c r="J270" s="9">
        <f t="shared" ref="J270:J280" si="81">F270*E270</f>
        <v>0.3</v>
      </c>
    </row>
    <row r="271" spans="1:12" ht="15.75" customHeight="1">
      <c r="A271" s="181"/>
      <c r="B271" s="64">
        <f t="shared" si="77"/>
        <v>2</v>
      </c>
      <c r="C271" s="227"/>
      <c r="D271" s="41" t="s">
        <v>32</v>
      </c>
      <c r="E271" s="6">
        <v>1.2E-2</v>
      </c>
      <c r="F271" s="53">
        <f t="shared" si="78"/>
        <v>10</v>
      </c>
      <c r="G271" s="51">
        <v>170</v>
      </c>
      <c r="H271" s="4">
        <f t="shared" si="79"/>
        <v>2.04</v>
      </c>
      <c r="I271" s="7">
        <f t="shared" si="80"/>
        <v>20.399999999999999</v>
      </c>
      <c r="J271" s="9">
        <f t="shared" si="81"/>
        <v>0.12</v>
      </c>
    </row>
    <row r="272" spans="1:12" ht="15.75" customHeight="1">
      <c r="A272" s="181"/>
      <c r="B272" s="64">
        <f t="shared" si="77"/>
        <v>2</v>
      </c>
      <c r="C272" s="227"/>
      <c r="D272" s="41" t="s">
        <v>24</v>
      </c>
      <c r="E272" s="6">
        <v>2E-3</v>
      </c>
      <c r="F272" s="53">
        <f t="shared" si="78"/>
        <v>10</v>
      </c>
      <c r="G272" s="49">
        <v>200</v>
      </c>
      <c r="H272" s="4">
        <f t="shared" si="79"/>
        <v>0.4</v>
      </c>
      <c r="I272" s="7">
        <f t="shared" si="80"/>
        <v>4</v>
      </c>
      <c r="J272" s="9">
        <f t="shared" si="81"/>
        <v>0.02</v>
      </c>
    </row>
    <row r="273" spans="1:15" ht="15.75" customHeight="1">
      <c r="A273" s="181"/>
      <c r="B273" s="64">
        <f t="shared" si="77"/>
        <v>2</v>
      </c>
      <c r="C273" s="228"/>
      <c r="D273" s="41" t="s">
        <v>79</v>
      </c>
      <c r="E273" s="6">
        <v>0.2</v>
      </c>
      <c r="F273" s="53">
        <f t="shared" si="78"/>
        <v>10</v>
      </c>
      <c r="G273" s="49"/>
      <c r="H273" s="4"/>
      <c r="I273" s="7"/>
      <c r="J273" s="9">
        <f t="shared" si="81"/>
        <v>2</v>
      </c>
    </row>
    <row r="274" spans="1:15" ht="15.75" customHeight="1">
      <c r="A274" s="181"/>
      <c r="B274" s="64">
        <f t="shared" si="77"/>
        <v>2</v>
      </c>
      <c r="C274" s="226" t="s">
        <v>82</v>
      </c>
      <c r="D274" s="41" t="s">
        <v>8</v>
      </c>
      <c r="E274" s="6">
        <v>0.2</v>
      </c>
      <c r="F274" s="53">
        <f t="shared" si="78"/>
        <v>10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56</v>
      </c>
      <c r="J274" s="9">
        <f t="shared" si="81"/>
        <v>2</v>
      </c>
    </row>
    <row r="275" spans="1:15" ht="15.75" customHeight="1">
      <c r="A275" s="181"/>
      <c r="B275" s="64">
        <f t="shared" si="77"/>
        <v>2</v>
      </c>
      <c r="C275" s="228"/>
      <c r="D275" s="41" t="s">
        <v>27</v>
      </c>
      <c r="E275" s="6">
        <v>5.0000000000000001E-3</v>
      </c>
      <c r="F275" s="53">
        <f t="shared" si="78"/>
        <v>10</v>
      </c>
      <c r="G275" s="49">
        <v>710</v>
      </c>
      <c r="H275" s="4">
        <f t="shared" si="82"/>
        <v>3.5500000000000003</v>
      </c>
      <c r="I275" s="7">
        <f t="shared" si="83"/>
        <v>35.5</v>
      </c>
      <c r="J275" s="9">
        <f t="shared" si="81"/>
        <v>0.05</v>
      </c>
    </row>
    <row r="276" spans="1:15" ht="15.75" customHeight="1">
      <c r="A276" s="181"/>
      <c r="B276" s="64">
        <f t="shared" si="77"/>
        <v>2</v>
      </c>
      <c r="C276" s="218" t="s">
        <v>97</v>
      </c>
      <c r="D276" s="41" t="s">
        <v>29</v>
      </c>
      <c r="E276" s="6">
        <v>4.5999999999999999E-2</v>
      </c>
      <c r="F276" s="53">
        <f t="shared" si="78"/>
        <v>10</v>
      </c>
      <c r="G276" s="51">
        <v>100</v>
      </c>
      <c r="H276" s="4">
        <f t="shared" si="82"/>
        <v>4.5999999999999996</v>
      </c>
      <c r="I276" s="7">
        <f t="shared" si="83"/>
        <v>46</v>
      </c>
      <c r="J276" s="9">
        <f t="shared" si="81"/>
        <v>0.45999999999999996</v>
      </c>
    </row>
    <row r="277" spans="1:15" ht="15.75" customHeight="1">
      <c r="A277" s="181"/>
      <c r="B277" s="64">
        <f t="shared" si="77"/>
        <v>2</v>
      </c>
      <c r="C277" s="219"/>
      <c r="D277" s="41" t="s">
        <v>12</v>
      </c>
      <c r="E277" s="6">
        <v>2.4E-2</v>
      </c>
      <c r="F277" s="53">
        <f t="shared" si="78"/>
        <v>10</v>
      </c>
      <c r="G277" s="49">
        <v>46</v>
      </c>
      <c r="H277" s="4">
        <f>G277*E277</f>
        <v>1.1040000000000001</v>
      </c>
      <c r="I277" s="7">
        <f t="shared" si="83"/>
        <v>11.04</v>
      </c>
      <c r="J277" s="9">
        <f t="shared" si="81"/>
        <v>0.24</v>
      </c>
    </row>
    <row r="278" spans="1:15" ht="15.75" customHeight="1">
      <c r="A278" s="181"/>
      <c r="B278" s="64">
        <f t="shared" si="77"/>
        <v>2</v>
      </c>
      <c r="C278" s="219"/>
      <c r="D278" s="41" t="s">
        <v>13</v>
      </c>
      <c r="E278" s="45">
        <v>2.0000000000000001E-4</v>
      </c>
      <c r="F278" s="53">
        <f t="shared" si="78"/>
        <v>10</v>
      </c>
      <c r="G278" s="49">
        <v>440</v>
      </c>
      <c r="H278" s="4">
        <f t="shared" ref="H278" si="84">G278*E278</f>
        <v>8.8000000000000009E-2</v>
      </c>
      <c r="I278" s="7">
        <f t="shared" si="83"/>
        <v>0.88</v>
      </c>
      <c r="J278" s="9">
        <f t="shared" si="81"/>
        <v>2E-3</v>
      </c>
      <c r="L278"/>
      <c r="M278"/>
      <c r="N278"/>
      <c r="O278"/>
    </row>
    <row r="279" spans="1:15" ht="15.75" customHeight="1">
      <c r="A279" s="181"/>
      <c r="B279" s="64">
        <f t="shared" si="77"/>
        <v>2</v>
      </c>
      <c r="C279" s="220"/>
      <c r="D279" s="41" t="s">
        <v>79</v>
      </c>
      <c r="E279" s="6">
        <v>0.17199999999999999</v>
      </c>
      <c r="F279" s="53">
        <f t="shared" si="78"/>
        <v>10</v>
      </c>
      <c r="G279" s="49"/>
      <c r="H279" s="4"/>
      <c r="I279" s="7"/>
      <c r="J279" s="9">
        <f t="shared" si="81"/>
        <v>1.7199999999999998</v>
      </c>
      <c r="L279"/>
      <c r="M279"/>
      <c r="N279"/>
      <c r="O279"/>
    </row>
    <row r="280" spans="1:15" ht="15.75" customHeight="1">
      <c r="A280" s="181"/>
      <c r="B280" s="64">
        <f t="shared" si="77"/>
        <v>2</v>
      </c>
      <c r="C280" s="3" t="s">
        <v>38</v>
      </c>
      <c r="D280" s="46" t="s">
        <v>38</v>
      </c>
      <c r="E280" s="6">
        <v>0.04</v>
      </c>
      <c r="F280" s="53">
        <f t="shared" si="78"/>
        <v>10</v>
      </c>
      <c r="G280" s="49">
        <v>32</v>
      </c>
      <c r="H280" s="4">
        <f>G280*E280</f>
        <v>1.28</v>
      </c>
      <c r="I280" s="7">
        <f t="shared" ref="I280" si="85">J280*G280</f>
        <v>12.8</v>
      </c>
      <c r="J280" s="9">
        <f t="shared" si="81"/>
        <v>0.4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83"/>
      <c r="F281" s="83"/>
      <c r="G281" s="83"/>
      <c r="H281" s="2">
        <f>SUM(H263:H280)</f>
        <v>61.000000000000007</v>
      </c>
      <c r="I281" s="2">
        <f>SUM(I263:I280)</f>
        <v>609.99999999999989</v>
      </c>
      <c r="J281" s="2">
        <f>SUM(J263:J280)</f>
        <v>9.6083030303030306</v>
      </c>
    </row>
    <row r="282" spans="1:15" ht="15.75" customHeight="1">
      <c r="A282" s="180" t="s">
        <v>85</v>
      </c>
      <c r="B282" s="61">
        <v>2</v>
      </c>
      <c r="C282" s="217" t="s">
        <v>100</v>
      </c>
      <c r="D282" s="41" t="s">
        <v>4</v>
      </c>
      <c r="E282" s="6">
        <v>0.06</v>
      </c>
      <c r="F282" s="49">
        <v>11</v>
      </c>
      <c r="G282" s="51">
        <v>25</v>
      </c>
      <c r="H282" s="4">
        <f>G282*E282</f>
        <v>1.5</v>
      </c>
      <c r="I282" s="7">
        <f>J282*G282</f>
        <v>16.499999999999996</v>
      </c>
      <c r="J282" s="9">
        <f>F282*E282</f>
        <v>0.65999999999999992</v>
      </c>
    </row>
    <row r="283" spans="1:15" ht="15.75" customHeight="1">
      <c r="A283" s="181"/>
      <c r="B283" s="64">
        <f>B282</f>
        <v>2</v>
      </c>
      <c r="C283" s="217"/>
      <c r="D283" s="41" t="s">
        <v>9</v>
      </c>
      <c r="E283" s="6">
        <v>8.0000000000000002E-3</v>
      </c>
      <c r="F283" s="53">
        <f>F282</f>
        <v>11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3.8719999999999999</v>
      </c>
      <c r="J283" s="9">
        <f t="shared" ref="J283:J303" si="88">F283*E283</f>
        <v>8.7999999999999995E-2</v>
      </c>
    </row>
    <row r="284" spans="1:15" ht="15.75" customHeight="1">
      <c r="A284" s="181"/>
      <c r="B284" s="64">
        <f t="shared" ref="B284:B303" si="89">B283</f>
        <v>2</v>
      </c>
      <c r="C284" s="217"/>
      <c r="D284" s="42" t="s">
        <v>13</v>
      </c>
      <c r="E284" s="45">
        <v>2.0000000000000001E-4</v>
      </c>
      <c r="F284" s="53">
        <f t="shared" ref="F284:F303" si="90">F283</f>
        <v>11</v>
      </c>
      <c r="G284" s="51">
        <v>440</v>
      </c>
      <c r="H284" s="4">
        <f t="shared" si="86"/>
        <v>8.8000000000000009E-2</v>
      </c>
      <c r="I284" s="7">
        <f t="shared" si="87"/>
        <v>0.96800000000000008</v>
      </c>
      <c r="J284" s="9">
        <f t="shared" si="88"/>
        <v>2.2000000000000001E-3</v>
      </c>
    </row>
    <row r="285" spans="1:15" ht="15.75" customHeight="1">
      <c r="A285" s="181"/>
      <c r="B285" s="64">
        <f t="shared" si="89"/>
        <v>2</v>
      </c>
      <c r="C285" s="217"/>
      <c r="D285" s="41" t="s">
        <v>12</v>
      </c>
      <c r="E285" s="6">
        <v>3.0000000000000001E-3</v>
      </c>
      <c r="F285" s="53">
        <f t="shared" si="90"/>
        <v>11</v>
      </c>
      <c r="G285" s="51">
        <v>46</v>
      </c>
      <c r="H285" s="4">
        <f t="shared" si="86"/>
        <v>0.13800000000000001</v>
      </c>
      <c r="I285" s="7">
        <f t="shared" si="87"/>
        <v>1.518</v>
      </c>
      <c r="J285" s="9">
        <f t="shared" si="88"/>
        <v>3.3000000000000002E-2</v>
      </c>
    </row>
    <row r="286" spans="1:15" ht="15.75" customHeight="1">
      <c r="A286" s="181"/>
      <c r="B286" s="64">
        <f t="shared" si="89"/>
        <v>2</v>
      </c>
      <c r="C286" s="217"/>
      <c r="D286" s="42" t="s">
        <v>7</v>
      </c>
      <c r="E286" s="6">
        <v>3.0000000000000001E-3</v>
      </c>
      <c r="F286" s="53">
        <f t="shared" si="90"/>
        <v>11</v>
      </c>
      <c r="G286" s="49">
        <v>90</v>
      </c>
      <c r="H286" s="4">
        <f t="shared" si="86"/>
        <v>0.27</v>
      </c>
      <c r="I286" s="7">
        <f t="shared" si="87"/>
        <v>2.97</v>
      </c>
      <c r="J286" s="9">
        <f t="shared" si="88"/>
        <v>3.3000000000000002E-2</v>
      </c>
    </row>
    <row r="287" spans="1:15" ht="15.75" customHeight="1">
      <c r="A287" s="181"/>
      <c r="B287" s="64">
        <f t="shared" si="89"/>
        <v>2</v>
      </c>
      <c r="C287" s="218" t="s">
        <v>23</v>
      </c>
      <c r="D287" s="41" t="s">
        <v>8</v>
      </c>
      <c r="E287" s="6">
        <v>0.1</v>
      </c>
      <c r="F287" s="53">
        <f t="shared" si="90"/>
        <v>11</v>
      </c>
      <c r="G287" s="49">
        <v>28</v>
      </c>
      <c r="H287" s="4">
        <f t="shared" si="86"/>
        <v>2.8000000000000003</v>
      </c>
      <c r="I287" s="7">
        <f t="shared" si="87"/>
        <v>30.800000000000004</v>
      </c>
      <c r="J287" s="9">
        <f t="shared" si="88"/>
        <v>1.1000000000000001</v>
      </c>
    </row>
    <row r="288" spans="1:15" ht="15.75" customHeight="1">
      <c r="A288" s="181"/>
      <c r="B288" s="64">
        <f t="shared" si="89"/>
        <v>2</v>
      </c>
      <c r="C288" s="219"/>
      <c r="D288" s="41" t="s">
        <v>18</v>
      </c>
      <c r="E288" s="6">
        <v>0.02</v>
      </c>
      <c r="F288" s="53">
        <f t="shared" si="90"/>
        <v>11</v>
      </c>
      <c r="G288" s="49">
        <v>52</v>
      </c>
      <c r="H288" s="4">
        <f t="shared" si="86"/>
        <v>1.04</v>
      </c>
      <c r="I288" s="7">
        <f t="shared" si="87"/>
        <v>11.44</v>
      </c>
      <c r="J288" s="9">
        <f t="shared" si="88"/>
        <v>0.22</v>
      </c>
    </row>
    <row r="289" spans="1:15" ht="15.75" customHeight="1">
      <c r="A289" s="181"/>
      <c r="B289" s="64">
        <f t="shared" si="89"/>
        <v>2</v>
      </c>
      <c r="C289" s="219"/>
      <c r="D289" s="41" t="s">
        <v>9</v>
      </c>
      <c r="E289" s="6">
        <v>1.3000000000000001E-2</v>
      </c>
      <c r="F289" s="53">
        <f t="shared" si="90"/>
        <v>11</v>
      </c>
      <c r="G289" s="49">
        <v>44</v>
      </c>
      <c r="H289" s="4">
        <f t="shared" si="86"/>
        <v>0.57200000000000006</v>
      </c>
      <c r="I289" s="7">
        <f t="shared" si="87"/>
        <v>6.2920000000000007</v>
      </c>
      <c r="J289" s="9">
        <f t="shared" si="88"/>
        <v>0.14300000000000002</v>
      </c>
    </row>
    <row r="290" spans="1:15" ht="15.75" customHeight="1">
      <c r="A290" s="181"/>
      <c r="B290" s="64">
        <f t="shared" si="89"/>
        <v>2</v>
      </c>
      <c r="C290" s="219"/>
      <c r="D290" s="42" t="s">
        <v>11</v>
      </c>
      <c r="E290" s="6">
        <v>1.2E-2</v>
      </c>
      <c r="F290" s="53">
        <f t="shared" si="90"/>
        <v>11</v>
      </c>
      <c r="G290" s="49">
        <v>28</v>
      </c>
      <c r="H290" s="4">
        <f t="shared" si="86"/>
        <v>0.33600000000000002</v>
      </c>
      <c r="I290" s="7">
        <f t="shared" si="87"/>
        <v>3.6960000000000002</v>
      </c>
      <c r="J290" s="9">
        <f t="shared" si="88"/>
        <v>0.13200000000000001</v>
      </c>
      <c r="L290"/>
      <c r="M290"/>
      <c r="N290"/>
      <c r="O290"/>
    </row>
    <row r="291" spans="1:15" ht="15.75" customHeight="1">
      <c r="A291" s="181"/>
      <c r="B291" s="64">
        <f t="shared" si="89"/>
        <v>2</v>
      </c>
      <c r="C291" s="219"/>
      <c r="D291" s="42" t="s">
        <v>7</v>
      </c>
      <c r="E291" s="6">
        <v>5.0000000000000001E-3</v>
      </c>
      <c r="F291" s="53">
        <f t="shared" si="90"/>
        <v>11</v>
      </c>
      <c r="G291" s="49">
        <v>90</v>
      </c>
      <c r="H291" s="4">
        <f t="shared" si="86"/>
        <v>0.45</v>
      </c>
      <c r="I291" s="7">
        <f t="shared" si="87"/>
        <v>4.95</v>
      </c>
      <c r="J291" s="9">
        <f t="shared" si="88"/>
        <v>5.5E-2</v>
      </c>
      <c r="L291"/>
      <c r="M291"/>
      <c r="N291"/>
      <c r="O291"/>
    </row>
    <row r="292" spans="1:15" ht="15.75" customHeight="1">
      <c r="A292" s="181"/>
      <c r="B292" s="64">
        <f t="shared" si="89"/>
        <v>2</v>
      </c>
      <c r="C292" s="220"/>
      <c r="D292" s="42" t="s">
        <v>79</v>
      </c>
      <c r="E292" s="6">
        <v>0.17499999999999999</v>
      </c>
      <c r="F292" s="53">
        <f t="shared" si="90"/>
        <v>11</v>
      </c>
      <c r="G292" s="50"/>
      <c r="H292" s="5"/>
      <c r="I292" s="7"/>
      <c r="J292" s="6">
        <f t="shared" si="88"/>
        <v>1.9249999999999998</v>
      </c>
      <c r="L292"/>
      <c r="M292"/>
      <c r="N292"/>
      <c r="O292"/>
    </row>
    <row r="293" spans="1:15" ht="15.75" customHeight="1">
      <c r="A293" s="181"/>
      <c r="B293" s="64">
        <f t="shared" si="89"/>
        <v>2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0"/>
        <v>11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292.40200000000004</v>
      </c>
      <c r="J293" s="9">
        <f t="shared" si="88"/>
        <v>1.476777777777778</v>
      </c>
      <c r="L293"/>
      <c r="M293"/>
      <c r="N293"/>
      <c r="O293"/>
    </row>
    <row r="294" spans="1:15" ht="15.75" customHeight="1">
      <c r="A294" s="181"/>
      <c r="B294" s="64">
        <f t="shared" si="89"/>
        <v>2</v>
      </c>
      <c r="C294" s="222"/>
      <c r="D294" s="41" t="s">
        <v>9</v>
      </c>
      <c r="E294" s="6">
        <v>0.02</v>
      </c>
      <c r="F294" s="53">
        <f t="shared" si="90"/>
        <v>11</v>
      </c>
      <c r="G294" s="51">
        <v>44</v>
      </c>
      <c r="H294" s="4">
        <f>G294*E294</f>
        <v>0.88</v>
      </c>
      <c r="I294" s="7">
        <f t="shared" si="87"/>
        <v>9.68</v>
      </c>
      <c r="J294" s="9">
        <f t="shared" si="88"/>
        <v>0.22</v>
      </c>
      <c r="L294"/>
      <c r="M294"/>
      <c r="N294"/>
      <c r="O294"/>
    </row>
    <row r="295" spans="1:15" ht="15.75" customHeight="1">
      <c r="A295" s="181"/>
      <c r="B295" s="64">
        <f t="shared" si="89"/>
        <v>2</v>
      </c>
      <c r="C295" s="222"/>
      <c r="D295" s="42" t="s">
        <v>11</v>
      </c>
      <c r="E295" s="6">
        <v>1.2999999999999999E-2</v>
      </c>
      <c r="F295" s="53">
        <f t="shared" si="90"/>
        <v>11</v>
      </c>
      <c r="G295" s="49">
        <v>28</v>
      </c>
      <c r="H295" s="4">
        <f t="shared" ref="H295" si="91">G295*E295</f>
        <v>0.36399999999999999</v>
      </c>
      <c r="I295" s="7">
        <f t="shared" si="87"/>
        <v>4.0039999999999996</v>
      </c>
      <c r="J295" s="9">
        <f t="shared" si="88"/>
        <v>0.14299999999999999</v>
      </c>
      <c r="L295"/>
      <c r="M295"/>
      <c r="N295"/>
      <c r="O295"/>
    </row>
    <row r="296" spans="1:15" ht="15.75" customHeight="1">
      <c r="A296" s="181"/>
      <c r="B296" s="64">
        <f t="shared" si="89"/>
        <v>2</v>
      </c>
      <c r="C296" s="222"/>
      <c r="D296" s="42" t="s">
        <v>27</v>
      </c>
      <c r="E296" s="6">
        <v>0.01</v>
      </c>
      <c r="F296" s="53">
        <f t="shared" si="90"/>
        <v>11</v>
      </c>
      <c r="G296" s="49">
        <v>710</v>
      </c>
      <c r="H296" s="4">
        <f>G296*E296</f>
        <v>7.1000000000000005</v>
      </c>
      <c r="I296" s="7">
        <f t="shared" si="87"/>
        <v>78.099999999999994</v>
      </c>
      <c r="J296" s="9">
        <f t="shared" si="88"/>
        <v>0.11</v>
      </c>
    </row>
    <row r="297" spans="1:15" ht="15.75" customHeight="1">
      <c r="A297" s="181"/>
      <c r="B297" s="64">
        <f t="shared" si="89"/>
        <v>2</v>
      </c>
      <c r="C297" s="223"/>
      <c r="D297" s="42" t="s">
        <v>87</v>
      </c>
      <c r="E297" s="6">
        <v>5.8000000000000003E-2</v>
      </c>
      <c r="F297" s="53">
        <f t="shared" si="90"/>
        <v>11</v>
      </c>
      <c r="G297" s="49">
        <v>82</v>
      </c>
      <c r="H297" s="4">
        <f>G297*E297</f>
        <v>4.7560000000000002</v>
      </c>
      <c r="I297" s="7">
        <f>J297*G297</f>
        <v>52.316000000000003</v>
      </c>
      <c r="J297" s="9">
        <f>F297*E297</f>
        <v>0.63800000000000001</v>
      </c>
    </row>
    <row r="298" spans="1:15" ht="15.75" customHeight="1">
      <c r="A298" s="181"/>
      <c r="B298" s="64">
        <f t="shared" si="89"/>
        <v>2</v>
      </c>
      <c r="C298" s="218" t="s">
        <v>92</v>
      </c>
      <c r="D298" s="41" t="s">
        <v>25</v>
      </c>
      <c r="E298" s="6">
        <v>4.5999999999999999E-2</v>
      </c>
      <c r="F298" s="53">
        <f t="shared" si="90"/>
        <v>11</v>
      </c>
      <c r="G298" s="62">
        <v>150</v>
      </c>
      <c r="H298" s="48">
        <f>G298*E298</f>
        <v>6.8999999999999995</v>
      </c>
      <c r="I298" s="48">
        <f>J298*G298</f>
        <v>75.900000000000006</v>
      </c>
      <c r="J298" s="6">
        <f>F298*E298</f>
        <v>0.50600000000000001</v>
      </c>
    </row>
    <row r="299" spans="1:15" s="17" customFormat="1" ht="15.75" customHeight="1">
      <c r="A299" s="181"/>
      <c r="B299" s="64">
        <f t="shared" si="89"/>
        <v>2</v>
      </c>
      <c r="C299" s="219"/>
      <c r="D299" s="41" t="s">
        <v>12</v>
      </c>
      <c r="E299" s="6">
        <v>2.4E-2</v>
      </c>
      <c r="F299" s="53">
        <f t="shared" si="90"/>
        <v>11</v>
      </c>
      <c r="G299" s="49">
        <v>46</v>
      </c>
      <c r="H299" s="4">
        <f t="shared" ref="H299:H302" si="92">G299*E299</f>
        <v>1.1040000000000001</v>
      </c>
      <c r="I299" s="7">
        <f t="shared" si="87"/>
        <v>12.144</v>
      </c>
      <c r="J299" s="9">
        <f t="shared" si="88"/>
        <v>0.26400000000000001</v>
      </c>
      <c r="K299"/>
      <c r="L299" s="19"/>
      <c r="N299" s="25"/>
    </row>
    <row r="300" spans="1:15" ht="15.75" customHeight="1">
      <c r="A300" s="181"/>
      <c r="B300" s="64">
        <f t="shared" si="89"/>
        <v>2</v>
      </c>
      <c r="C300" s="219"/>
      <c r="D300" s="41" t="s">
        <v>13</v>
      </c>
      <c r="E300" s="45">
        <v>2.0000000000000001E-4</v>
      </c>
      <c r="F300" s="53">
        <f t="shared" si="90"/>
        <v>11</v>
      </c>
      <c r="G300" s="49">
        <v>440</v>
      </c>
      <c r="H300" s="4">
        <f t="shared" si="92"/>
        <v>8.8000000000000009E-2</v>
      </c>
      <c r="I300" s="7">
        <f t="shared" si="87"/>
        <v>0.96800000000000008</v>
      </c>
      <c r="J300" s="9">
        <f t="shared" si="88"/>
        <v>2.2000000000000001E-3</v>
      </c>
    </row>
    <row r="301" spans="1:15" ht="15.75" customHeight="1">
      <c r="A301" s="181"/>
      <c r="B301" s="64">
        <f t="shared" si="89"/>
        <v>2</v>
      </c>
      <c r="C301" s="220"/>
      <c r="D301" s="41" t="s">
        <v>79</v>
      </c>
      <c r="E301" s="6">
        <v>0.17199999999999999</v>
      </c>
      <c r="F301" s="53">
        <f t="shared" si="90"/>
        <v>11</v>
      </c>
      <c r="G301" s="49"/>
      <c r="H301" s="4"/>
      <c r="I301" s="7"/>
      <c r="J301" s="9">
        <f t="shared" si="88"/>
        <v>1.8919999999999999</v>
      </c>
      <c r="M301"/>
      <c r="N301"/>
      <c r="O301"/>
    </row>
    <row r="302" spans="1:15" ht="15.75" customHeight="1">
      <c r="A302" s="181"/>
      <c r="B302" s="64">
        <f t="shared" si="89"/>
        <v>2</v>
      </c>
      <c r="C302" s="3" t="s">
        <v>38</v>
      </c>
      <c r="D302" s="46" t="s">
        <v>38</v>
      </c>
      <c r="E302" s="6">
        <v>0.04</v>
      </c>
      <c r="F302" s="53">
        <f t="shared" si="90"/>
        <v>11</v>
      </c>
      <c r="G302" s="49">
        <v>32</v>
      </c>
      <c r="H302" s="4">
        <f t="shared" si="92"/>
        <v>1.28</v>
      </c>
      <c r="I302" s="7">
        <f t="shared" si="87"/>
        <v>14.08</v>
      </c>
      <c r="J302" s="9">
        <f t="shared" si="88"/>
        <v>0.44</v>
      </c>
    </row>
    <row r="303" spans="1:15" ht="15.75" customHeight="1">
      <c r="A303" s="181"/>
      <c r="B303" s="64">
        <f t="shared" si="89"/>
        <v>2</v>
      </c>
      <c r="C303" s="85" t="s">
        <v>22</v>
      </c>
      <c r="D303" s="44" t="s">
        <v>22</v>
      </c>
      <c r="E303" s="6">
        <v>0.05</v>
      </c>
      <c r="F303" s="53">
        <f t="shared" si="90"/>
        <v>11</v>
      </c>
      <c r="G303" s="50">
        <v>88</v>
      </c>
      <c r="H303" s="4">
        <f>G303*E303</f>
        <v>4.4000000000000004</v>
      </c>
      <c r="I303" s="7">
        <f t="shared" si="87"/>
        <v>48.400000000000006</v>
      </c>
      <c r="J303" s="9">
        <f t="shared" si="88"/>
        <v>0.55000000000000004</v>
      </c>
    </row>
    <row r="304" spans="1:15" ht="15.75" customHeight="1">
      <c r="A304" s="210" t="s">
        <v>41</v>
      </c>
      <c r="B304" s="210"/>
      <c r="C304" s="210"/>
      <c r="D304" s="210"/>
      <c r="E304" s="83"/>
      <c r="F304" s="83"/>
      <c r="G304" s="83"/>
      <c r="H304" s="2">
        <f>SUM(H282:H303)</f>
        <v>61</v>
      </c>
      <c r="I304" s="2">
        <f>SUM(I282:I303)</f>
        <v>671</v>
      </c>
      <c r="J304" s="2">
        <f>SUM(J282:J303)</f>
        <v>10.633177777777778</v>
      </c>
    </row>
    <row r="305" spans="1:14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6588</v>
      </c>
      <c r="J305" s="31">
        <f>J27+J49+J73+J90+J128+J152+J177+J200+J233+J259+J281+J304</f>
        <v>99.771092929292934</v>
      </c>
    </row>
    <row r="306" spans="1:14" customFormat="1" ht="15" customHeight="1"/>
    <row r="308" spans="1:14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4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4">
      <c r="N310" s="14"/>
    </row>
    <row r="312" spans="1:14">
      <c r="I312" s="21"/>
    </row>
  </sheetData>
  <mergeCells count="91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N43:P43"/>
    <mergeCell ref="N44:P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281:D281"/>
    <mergeCell ref="A282:A303"/>
    <mergeCell ref="C282:C286"/>
    <mergeCell ref="C287:C292"/>
    <mergeCell ref="C293:C297"/>
    <mergeCell ref="C298:C301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2:S312"/>
  <sheetViews>
    <sheetView view="pageLayout" topLeftCell="A279" zoomScale="80" zoomScalePageLayoutView="80" workbookViewId="0">
      <selection activeCell="I305" sqref="I305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2.7109375" customWidth="1"/>
    <col min="12" max="12" width="25" style="14" customWidth="1"/>
    <col min="13" max="13" width="14.28515625" style="14" customWidth="1"/>
    <col min="14" max="14" width="14.28515625" style="23" customWidth="1"/>
    <col min="15" max="15" width="14.28515625" style="14" customWidth="1"/>
    <col min="16" max="16" width="9.140625" style="14" customWidth="1"/>
    <col min="17" max="17" width="15.42578125" style="14" customWidth="1"/>
    <col min="18" max="16384" width="9.140625" style="14"/>
  </cols>
  <sheetData>
    <row r="2" spans="1:18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99</v>
      </c>
      <c r="L2" s="246"/>
      <c r="M2" s="246"/>
      <c r="N2" s="246"/>
      <c r="O2" s="246"/>
      <c r="P2" s="246"/>
      <c r="Q2" s="246"/>
      <c r="R2" s="22"/>
    </row>
    <row r="3" spans="1:18" s="15" customFormat="1" ht="15.6" customHeight="1">
      <c r="A3" s="207" t="s">
        <v>115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115</v>
      </c>
      <c r="L3" s="247"/>
      <c r="M3" s="247"/>
      <c r="N3" s="247"/>
      <c r="O3" s="247"/>
      <c r="P3" s="247"/>
      <c r="Q3" s="247"/>
      <c r="R3" s="40"/>
    </row>
    <row r="4" spans="1:18" s="15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116</v>
      </c>
      <c r="N5" s="13" t="s">
        <v>118</v>
      </c>
      <c r="O5" s="13" t="s">
        <v>117</v>
      </c>
      <c r="P5" s="27" t="s">
        <v>46</v>
      </c>
      <c r="Q5" s="27" t="s">
        <v>88</v>
      </c>
    </row>
    <row r="6" spans="1:18" ht="15.75" customHeight="1">
      <c r="A6" s="232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B6*97</f>
        <v>194</v>
      </c>
      <c r="G6" s="49">
        <v>120</v>
      </c>
      <c r="H6" s="54">
        <f>G6*E6</f>
        <v>7.1999999999999993</v>
      </c>
      <c r="I6" s="55">
        <f>J6*G6</f>
        <v>1396.8</v>
      </c>
      <c r="J6" s="56">
        <f>F6*E6</f>
        <v>11.639999999999999</v>
      </c>
      <c r="L6" s="41" t="s">
        <v>3</v>
      </c>
      <c r="M6" s="56">
        <f>J6+J107</f>
        <v>28.130000000000003</v>
      </c>
      <c r="N6" s="56">
        <v>1.68</v>
      </c>
      <c r="O6" s="56">
        <f>M6-N6</f>
        <v>26.450000000000003</v>
      </c>
      <c r="P6" s="51">
        <v>120</v>
      </c>
      <c r="Q6" s="57">
        <f>O6*P6</f>
        <v>3174.0000000000005</v>
      </c>
    </row>
    <row r="7" spans="1:18" ht="15.75" customHeight="1">
      <c r="A7" s="233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194</v>
      </c>
      <c r="G7" s="49">
        <v>25</v>
      </c>
      <c r="H7" s="54">
        <f t="shared" ref="H7:H26" si="0">G7*E7</f>
        <v>0.625</v>
      </c>
      <c r="I7" s="55">
        <f t="shared" ref="I7:I26" si="1">J7*G7</f>
        <v>121.25000000000001</v>
      </c>
      <c r="J7" s="56">
        <f t="shared" ref="J7:J26" si="2">F7*E7</f>
        <v>4.8500000000000005</v>
      </c>
      <c r="L7" s="41" t="s">
        <v>4</v>
      </c>
      <c r="M7" s="56">
        <f>J7+J178+J238+J282</f>
        <v>28.78</v>
      </c>
      <c r="N7" s="56">
        <v>1.69</v>
      </c>
      <c r="O7" s="56">
        <f t="shared" ref="O7:O39" si="3">M7-N7</f>
        <v>27.09</v>
      </c>
      <c r="P7" s="51">
        <v>25</v>
      </c>
      <c r="Q7" s="57">
        <f t="shared" ref="Q7:Q39" si="4">O7*P7</f>
        <v>677.25</v>
      </c>
    </row>
    <row r="8" spans="1:18" ht="15.75" customHeight="1">
      <c r="A8" s="233"/>
      <c r="B8" s="63">
        <f t="shared" ref="B8:B26" si="5">B7</f>
        <v>2</v>
      </c>
      <c r="C8" s="186"/>
      <c r="D8" s="41" t="s">
        <v>6</v>
      </c>
      <c r="E8" s="58">
        <v>0.05</v>
      </c>
      <c r="F8" s="53">
        <f t="shared" ref="F8:F26" si="6">F7</f>
        <v>194</v>
      </c>
      <c r="G8" s="50">
        <v>20</v>
      </c>
      <c r="H8" s="54">
        <f t="shared" si="0"/>
        <v>1</v>
      </c>
      <c r="I8" s="55">
        <f t="shared" si="1"/>
        <v>194.00000000000003</v>
      </c>
      <c r="J8" s="56">
        <f t="shared" si="2"/>
        <v>9.7000000000000011</v>
      </c>
      <c r="L8" s="41" t="s">
        <v>6</v>
      </c>
      <c r="M8" s="56">
        <f>J8+J28+J55+J129+J159+J211+J234+J239+J263</f>
        <v>79.715000000000003</v>
      </c>
      <c r="N8" s="56">
        <v>3.093</v>
      </c>
      <c r="O8" s="56">
        <f t="shared" si="3"/>
        <v>76.622</v>
      </c>
      <c r="P8" s="51">
        <v>20</v>
      </c>
      <c r="Q8" s="57">
        <f t="shared" si="4"/>
        <v>1532.44</v>
      </c>
    </row>
    <row r="9" spans="1:18" ht="15.75" customHeight="1">
      <c r="A9" s="233"/>
      <c r="B9" s="63">
        <f t="shared" si="5"/>
        <v>2</v>
      </c>
      <c r="C9" s="186"/>
      <c r="D9" s="41" t="s">
        <v>8</v>
      </c>
      <c r="E9" s="53">
        <v>2.7E-2</v>
      </c>
      <c r="F9" s="53">
        <f t="shared" si="6"/>
        <v>194</v>
      </c>
      <c r="G9" s="51">
        <v>28</v>
      </c>
      <c r="H9" s="54">
        <f t="shared" si="0"/>
        <v>0.75600000000000001</v>
      </c>
      <c r="I9" s="55">
        <f t="shared" si="1"/>
        <v>146.66399999999999</v>
      </c>
      <c r="J9" s="56">
        <f t="shared" si="2"/>
        <v>5.2379999999999995</v>
      </c>
      <c r="L9" s="41" t="s">
        <v>8</v>
      </c>
      <c r="M9" s="56">
        <f>J9+J30+J57+J66+J78+J111+J133+J144+J161+J165+J183+J216+J240+J253+J265+J274+J287</f>
        <v>339.90900000000005</v>
      </c>
      <c r="N9" s="56">
        <v>14.522</v>
      </c>
      <c r="O9" s="56">
        <f t="shared" si="3"/>
        <v>325.38700000000006</v>
      </c>
      <c r="P9" s="51">
        <v>28</v>
      </c>
      <c r="Q9" s="57">
        <f t="shared" si="4"/>
        <v>9110.8360000000011</v>
      </c>
    </row>
    <row r="10" spans="1:18" ht="15.75" customHeight="1">
      <c r="A10" s="233"/>
      <c r="B10" s="63">
        <f t="shared" si="5"/>
        <v>2</v>
      </c>
      <c r="C10" s="186"/>
      <c r="D10" s="41" t="s">
        <v>9</v>
      </c>
      <c r="E10" s="53">
        <v>1.2999999999999999E-2</v>
      </c>
      <c r="F10" s="53">
        <f t="shared" si="6"/>
        <v>194</v>
      </c>
      <c r="G10" s="52">
        <v>44</v>
      </c>
      <c r="H10" s="54">
        <f t="shared" si="0"/>
        <v>0.57199999999999995</v>
      </c>
      <c r="I10" s="55">
        <f t="shared" si="1"/>
        <v>110.96799999999999</v>
      </c>
      <c r="J10" s="56">
        <f t="shared" si="2"/>
        <v>2.5219999999999998</v>
      </c>
      <c r="L10" s="41" t="s">
        <v>9</v>
      </c>
      <c r="M10" s="56">
        <f>J10+J19+J32+J59+J74+J80+J113+J119+J132+J135+J163+J167+J179+J185+J190+J214+J218+J224+J241+J267+J283+J289+J294</f>
        <v>72.91</v>
      </c>
      <c r="N10" s="56">
        <v>3.672000000000001</v>
      </c>
      <c r="O10" s="56">
        <f t="shared" si="3"/>
        <v>69.238</v>
      </c>
      <c r="P10" s="51">
        <v>44</v>
      </c>
      <c r="Q10" s="57">
        <f t="shared" si="4"/>
        <v>3046.4719999999998</v>
      </c>
    </row>
    <row r="11" spans="1:18" ht="15.75" customHeight="1">
      <c r="A11" s="233"/>
      <c r="B11" s="63">
        <f t="shared" si="5"/>
        <v>2</v>
      </c>
      <c r="C11" s="186"/>
      <c r="D11" s="41" t="s">
        <v>11</v>
      </c>
      <c r="E11" s="53">
        <v>1.2E-2</v>
      </c>
      <c r="F11" s="53">
        <f t="shared" si="6"/>
        <v>194</v>
      </c>
      <c r="G11" s="49">
        <v>28</v>
      </c>
      <c r="H11" s="54">
        <f t="shared" si="0"/>
        <v>0.33600000000000002</v>
      </c>
      <c r="I11" s="55">
        <f t="shared" si="1"/>
        <v>65.183999999999997</v>
      </c>
      <c r="J11" s="56">
        <f t="shared" si="2"/>
        <v>2.3279999999999998</v>
      </c>
      <c r="L11" s="41" t="s">
        <v>11</v>
      </c>
      <c r="M11" s="56">
        <f>J11+J20+J33+J60+J81+J85+J108+J114+J120+J136+J142+J164+J168++J186+J191+J219+J225+J242+J268+J290+J295</f>
        <v>54.382000000000012</v>
      </c>
      <c r="N11" s="56">
        <v>2.6530000000000005</v>
      </c>
      <c r="O11" s="56">
        <f t="shared" si="3"/>
        <v>51.729000000000013</v>
      </c>
      <c r="P11" s="51">
        <v>28</v>
      </c>
      <c r="Q11" s="57">
        <f t="shared" si="4"/>
        <v>1448.4120000000003</v>
      </c>
    </row>
    <row r="12" spans="1:18" ht="15.75" customHeight="1">
      <c r="A12" s="233"/>
      <c r="B12" s="63">
        <f t="shared" si="5"/>
        <v>2</v>
      </c>
      <c r="C12" s="186"/>
      <c r="D12" s="41" t="s">
        <v>32</v>
      </c>
      <c r="E12" s="53">
        <v>7.4999999999999997E-3</v>
      </c>
      <c r="F12" s="53">
        <f t="shared" si="6"/>
        <v>194</v>
      </c>
      <c r="G12" s="49">
        <v>170</v>
      </c>
      <c r="H12" s="54">
        <f t="shared" si="0"/>
        <v>1.2749999999999999</v>
      </c>
      <c r="I12" s="55">
        <f t="shared" si="1"/>
        <v>247.34999999999997</v>
      </c>
      <c r="J12" s="56">
        <f t="shared" si="2"/>
        <v>1.4549999999999998</v>
      </c>
      <c r="L12" s="41" t="s">
        <v>45</v>
      </c>
      <c r="M12" s="56">
        <f>J12+J63+J116+J141+J221+J243+J271</f>
        <v>12.545999999999999</v>
      </c>
      <c r="N12" s="56">
        <v>0.56099999999999994</v>
      </c>
      <c r="O12" s="56">
        <f t="shared" si="3"/>
        <v>11.984999999999999</v>
      </c>
      <c r="P12" s="51">
        <v>170</v>
      </c>
      <c r="Q12" s="57">
        <f t="shared" si="4"/>
        <v>2037.4499999999998</v>
      </c>
    </row>
    <row r="13" spans="1:18" ht="15.75" customHeight="1">
      <c r="A13" s="233"/>
      <c r="B13" s="63">
        <f t="shared" si="5"/>
        <v>2</v>
      </c>
      <c r="C13" s="186"/>
      <c r="D13" s="41" t="s">
        <v>27</v>
      </c>
      <c r="E13" s="53">
        <v>5.0000000000000001E-3</v>
      </c>
      <c r="F13" s="53">
        <f t="shared" si="6"/>
        <v>194</v>
      </c>
      <c r="G13" s="49">
        <v>710</v>
      </c>
      <c r="H13" s="54">
        <f t="shared" si="0"/>
        <v>3.5500000000000003</v>
      </c>
      <c r="I13" s="55">
        <f t="shared" si="1"/>
        <v>688.69999999999993</v>
      </c>
      <c r="J13" s="56">
        <f t="shared" si="2"/>
        <v>0.97</v>
      </c>
      <c r="L13" s="41" t="s">
        <v>27</v>
      </c>
      <c r="M13" s="56">
        <f>J13+J18+J42+J67+J87+J122+J145+J172+J174+J192+J227+J244+J254+J275+J296</f>
        <v>19.028999999999996</v>
      </c>
      <c r="N13" s="56">
        <v>0.89600000000000024</v>
      </c>
      <c r="O13" s="56">
        <f t="shared" si="3"/>
        <v>18.132999999999996</v>
      </c>
      <c r="P13" s="51">
        <v>710</v>
      </c>
      <c r="Q13" s="57">
        <f t="shared" si="4"/>
        <v>12874.429999999997</v>
      </c>
    </row>
    <row r="14" spans="1:18" ht="15.75" customHeight="1">
      <c r="A14" s="233"/>
      <c r="B14" s="63">
        <f t="shared" si="5"/>
        <v>2</v>
      </c>
      <c r="C14" s="186"/>
      <c r="D14" s="41" t="s">
        <v>12</v>
      </c>
      <c r="E14" s="53">
        <v>2.5000000000000001E-3</v>
      </c>
      <c r="F14" s="53">
        <f t="shared" si="6"/>
        <v>194</v>
      </c>
      <c r="G14" s="49">
        <v>46</v>
      </c>
      <c r="H14" s="54">
        <f t="shared" si="0"/>
        <v>0.115</v>
      </c>
      <c r="I14" s="55">
        <f t="shared" si="1"/>
        <v>22.31</v>
      </c>
      <c r="J14" s="56">
        <f t="shared" si="2"/>
        <v>0.48499999999999999</v>
      </c>
      <c r="L14" s="41" t="s">
        <v>12</v>
      </c>
      <c r="M14" s="56">
        <f>J14+J23+J44+J69+J77+J124+J148+J181+J195+J229+J245+J277+J285+J299</f>
        <v>42.105999999999995</v>
      </c>
      <c r="N14" s="56">
        <v>1.875</v>
      </c>
      <c r="O14" s="56">
        <f t="shared" si="3"/>
        <v>40.230999999999995</v>
      </c>
      <c r="P14" s="51">
        <v>46</v>
      </c>
      <c r="Q14" s="57">
        <f t="shared" si="4"/>
        <v>1850.6259999999997</v>
      </c>
    </row>
    <row r="15" spans="1:18" ht="15.75" customHeight="1">
      <c r="A15" s="233"/>
      <c r="B15" s="63">
        <f t="shared" si="5"/>
        <v>2</v>
      </c>
      <c r="C15" s="186"/>
      <c r="D15" s="41" t="s">
        <v>13</v>
      </c>
      <c r="E15" s="53">
        <v>4.0000000000000002E-4</v>
      </c>
      <c r="F15" s="53">
        <f t="shared" si="6"/>
        <v>194</v>
      </c>
      <c r="G15" s="49">
        <v>440</v>
      </c>
      <c r="H15" s="54">
        <f t="shared" si="0"/>
        <v>0.17600000000000002</v>
      </c>
      <c r="I15" s="57">
        <f t="shared" si="1"/>
        <v>34.143999999999998</v>
      </c>
      <c r="J15" s="56">
        <f t="shared" si="2"/>
        <v>7.7600000000000002E-2</v>
      </c>
      <c r="L15" s="41" t="s">
        <v>13</v>
      </c>
      <c r="M15" s="56">
        <f>J15+J24+J45+J70+J125+J149+J180+J196+J230+J246+J278+J284+J300</f>
        <v>0.57880000000000009</v>
      </c>
      <c r="N15" s="56">
        <v>2.8200000000000003E-2</v>
      </c>
      <c r="O15" s="56">
        <f t="shared" si="3"/>
        <v>0.55060000000000009</v>
      </c>
      <c r="P15" s="51">
        <v>440</v>
      </c>
      <c r="Q15" s="57">
        <f t="shared" si="4"/>
        <v>242.26400000000004</v>
      </c>
    </row>
    <row r="16" spans="1:18" ht="15.75" customHeight="1">
      <c r="A16" s="233"/>
      <c r="B16" s="63">
        <f t="shared" si="5"/>
        <v>2</v>
      </c>
      <c r="C16" s="187"/>
      <c r="D16" s="41" t="s">
        <v>79</v>
      </c>
      <c r="E16" s="58">
        <v>0.2</v>
      </c>
      <c r="F16" s="53">
        <f t="shared" si="6"/>
        <v>194</v>
      </c>
      <c r="G16" s="49"/>
      <c r="H16" s="54"/>
      <c r="I16" s="55"/>
      <c r="J16" s="56">
        <f>F16*E16</f>
        <v>38.800000000000004</v>
      </c>
      <c r="L16" s="41" t="s">
        <v>81</v>
      </c>
      <c r="M16" s="56">
        <f>J17+J36+J61+J110+J118+J139+J215+J223+J248+J269</f>
        <v>146.8331212121212</v>
      </c>
      <c r="N16" s="56">
        <v>6.1869939393939397</v>
      </c>
      <c r="O16" s="56">
        <f t="shared" si="3"/>
        <v>140.64612727272726</v>
      </c>
      <c r="P16" s="51">
        <v>330</v>
      </c>
      <c r="Q16" s="57">
        <f t="shared" si="4"/>
        <v>46413.221999999994</v>
      </c>
    </row>
    <row r="17" spans="1:17" ht="15.75" customHeight="1">
      <c r="A17" s="233"/>
      <c r="B17" s="63">
        <f t="shared" si="5"/>
        <v>2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6"/>
        <v>194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5362.7419999999984</v>
      </c>
      <c r="J17" s="56">
        <f t="shared" si="2"/>
        <v>16.250733333333329</v>
      </c>
      <c r="L17" s="41" t="s">
        <v>87</v>
      </c>
      <c r="M17" s="56">
        <f>J21+J86+J112+J193+J217+J297</f>
        <v>41.336000000000006</v>
      </c>
      <c r="N17" s="56">
        <v>2.4119999999999999</v>
      </c>
      <c r="O17" s="56">
        <f t="shared" si="3"/>
        <v>38.924000000000007</v>
      </c>
      <c r="P17" s="51">
        <v>82</v>
      </c>
      <c r="Q17" s="57">
        <f t="shared" si="4"/>
        <v>3191.7680000000005</v>
      </c>
    </row>
    <row r="18" spans="1:17" ht="15.75" customHeight="1">
      <c r="A18" s="233"/>
      <c r="B18" s="63">
        <f t="shared" si="5"/>
        <v>2</v>
      </c>
      <c r="C18" s="238"/>
      <c r="D18" s="41" t="s">
        <v>27</v>
      </c>
      <c r="E18" s="58">
        <v>8.0000000000000002E-3</v>
      </c>
      <c r="F18" s="53">
        <f t="shared" si="6"/>
        <v>194</v>
      </c>
      <c r="G18" s="49">
        <v>710</v>
      </c>
      <c r="H18" s="54">
        <f t="shared" si="0"/>
        <v>5.68</v>
      </c>
      <c r="I18" s="55">
        <f t="shared" si="1"/>
        <v>1101.92</v>
      </c>
      <c r="J18" s="56">
        <f t="shared" si="2"/>
        <v>1.552</v>
      </c>
      <c r="L18" s="41" t="s">
        <v>74</v>
      </c>
      <c r="M18" s="56">
        <f>J22+J43+J147+J228</f>
        <v>16.059999999999999</v>
      </c>
      <c r="N18" s="56">
        <v>0.60000000000000009</v>
      </c>
      <c r="O18" s="56">
        <f t="shared" si="3"/>
        <v>15.459999999999999</v>
      </c>
      <c r="P18" s="51">
        <v>250</v>
      </c>
      <c r="Q18" s="57">
        <f t="shared" si="4"/>
        <v>3864.9999999999995</v>
      </c>
    </row>
    <row r="19" spans="1:17" ht="15.75" customHeight="1">
      <c r="A19" s="233"/>
      <c r="B19" s="63">
        <f t="shared" si="5"/>
        <v>2</v>
      </c>
      <c r="C19" s="238"/>
      <c r="D19" s="41" t="s">
        <v>9</v>
      </c>
      <c r="E19" s="58">
        <v>1.6E-2</v>
      </c>
      <c r="F19" s="53">
        <f t="shared" si="6"/>
        <v>194</v>
      </c>
      <c r="G19" s="49">
        <v>44</v>
      </c>
      <c r="H19" s="54">
        <f t="shared" si="0"/>
        <v>0.70399999999999996</v>
      </c>
      <c r="I19" s="55">
        <f t="shared" si="1"/>
        <v>136.57599999999999</v>
      </c>
      <c r="J19" s="56">
        <f t="shared" si="2"/>
        <v>3.1040000000000001</v>
      </c>
      <c r="L19" s="41" t="s">
        <v>38</v>
      </c>
      <c r="M19" s="56">
        <f>J26+J47+J72+J89+J127+J151+J176+J198+J232+J257+J280+J302+J37+J249</f>
        <v>111.28500000000001</v>
      </c>
      <c r="N19" s="56">
        <v>4.5659999999999998</v>
      </c>
      <c r="O19" s="56">
        <f t="shared" si="3"/>
        <v>106.71900000000001</v>
      </c>
      <c r="P19" s="51">
        <v>32</v>
      </c>
      <c r="Q19" s="57">
        <f t="shared" si="4"/>
        <v>3415.0080000000003</v>
      </c>
    </row>
    <row r="20" spans="1:17" ht="15.75" customHeight="1">
      <c r="A20" s="233"/>
      <c r="B20" s="63">
        <f t="shared" si="5"/>
        <v>2</v>
      </c>
      <c r="C20" s="238"/>
      <c r="D20" s="41" t="s">
        <v>11</v>
      </c>
      <c r="E20" s="58">
        <v>1.0999999999999999E-2</v>
      </c>
      <c r="F20" s="53">
        <f t="shared" si="6"/>
        <v>194</v>
      </c>
      <c r="G20" s="49">
        <v>28</v>
      </c>
      <c r="H20" s="54">
        <f t="shared" si="0"/>
        <v>0.308</v>
      </c>
      <c r="I20" s="55">
        <f t="shared" si="1"/>
        <v>59.751999999999995</v>
      </c>
      <c r="J20" s="56">
        <f t="shared" si="2"/>
        <v>2.1339999999999999</v>
      </c>
      <c r="L20" s="41" t="s">
        <v>14</v>
      </c>
      <c r="M20" s="56">
        <f>J68+J75+J194+J276</f>
        <v>36.86</v>
      </c>
      <c r="N20" s="56">
        <v>1.4689999999999999</v>
      </c>
      <c r="O20" s="56">
        <f t="shared" si="3"/>
        <v>35.390999999999998</v>
      </c>
      <c r="P20" s="51">
        <v>100</v>
      </c>
      <c r="Q20" s="57">
        <f t="shared" si="4"/>
        <v>3539.1</v>
      </c>
    </row>
    <row r="21" spans="1:17" ht="15.75" customHeight="1">
      <c r="A21" s="233"/>
      <c r="B21" s="63">
        <f t="shared" si="5"/>
        <v>2</v>
      </c>
      <c r="C21" s="238"/>
      <c r="D21" s="41" t="s">
        <v>87</v>
      </c>
      <c r="E21" s="58">
        <v>4.5999999999999999E-2</v>
      </c>
      <c r="F21" s="53">
        <f t="shared" si="6"/>
        <v>194</v>
      </c>
      <c r="G21" s="49">
        <v>82</v>
      </c>
      <c r="H21" s="54">
        <f t="shared" si="0"/>
        <v>3.7719999999999998</v>
      </c>
      <c r="I21" s="55">
        <f t="shared" si="1"/>
        <v>731.76799999999992</v>
      </c>
      <c r="J21" s="56">
        <f t="shared" si="2"/>
        <v>8.9239999999999995</v>
      </c>
      <c r="L21" s="42" t="s">
        <v>7</v>
      </c>
      <c r="M21" s="56">
        <f>J29+J34+J40+J56+J82+J109+J115+J131+J137+J140+J160+J169+J182+J187+J213+J220+J237+J252+J264+J286+J291</f>
        <v>17.154000000000003</v>
      </c>
      <c r="N21" s="56">
        <v>0.70400000000000018</v>
      </c>
      <c r="O21" s="56">
        <f t="shared" si="3"/>
        <v>16.450000000000003</v>
      </c>
      <c r="P21" s="51">
        <v>90</v>
      </c>
      <c r="Q21" s="57">
        <f t="shared" si="4"/>
        <v>1480.5000000000002</v>
      </c>
    </row>
    <row r="22" spans="1:17" ht="15.75" customHeight="1">
      <c r="A22" s="233"/>
      <c r="B22" s="63">
        <f t="shared" si="5"/>
        <v>2</v>
      </c>
      <c r="C22" s="218" t="s">
        <v>39</v>
      </c>
      <c r="D22" s="41" t="s">
        <v>74</v>
      </c>
      <c r="E22" s="58">
        <v>0.02</v>
      </c>
      <c r="F22" s="53">
        <f t="shared" si="6"/>
        <v>194</v>
      </c>
      <c r="G22" s="49">
        <v>250</v>
      </c>
      <c r="H22" s="54">
        <f t="shared" si="0"/>
        <v>5</v>
      </c>
      <c r="I22" s="55">
        <f t="shared" si="1"/>
        <v>970</v>
      </c>
      <c r="J22" s="56">
        <f t="shared" si="2"/>
        <v>3.88</v>
      </c>
      <c r="L22" s="42" t="s">
        <v>18</v>
      </c>
      <c r="M22" s="56">
        <f>J31+J184+J288</f>
        <v>12.18</v>
      </c>
      <c r="N22" s="56">
        <v>0.44</v>
      </c>
      <c r="O22" s="56">
        <f t="shared" si="3"/>
        <v>11.74</v>
      </c>
      <c r="P22" s="51">
        <v>52</v>
      </c>
      <c r="Q22" s="57">
        <f t="shared" si="4"/>
        <v>610.48</v>
      </c>
    </row>
    <row r="23" spans="1:17" ht="15.75" customHeight="1">
      <c r="A23" s="233"/>
      <c r="B23" s="63">
        <f t="shared" si="5"/>
        <v>2</v>
      </c>
      <c r="C23" s="219"/>
      <c r="D23" s="41" t="s">
        <v>12</v>
      </c>
      <c r="E23" s="58">
        <v>0.02</v>
      </c>
      <c r="F23" s="53">
        <f t="shared" si="6"/>
        <v>194</v>
      </c>
      <c r="G23" s="49">
        <v>46</v>
      </c>
      <c r="H23" s="54">
        <f t="shared" si="0"/>
        <v>0.92</v>
      </c>
      <c r="I23" s="55">
        <f t="shared" si="1"/>
        <v>178.48</v>
      </c>
      <c r="J23" s="56">
        <f t="shared" si="2"/>
        <v>3.88</v>
      </c>
      <c r="L23" s="42" t="s">
        <v>69</v>
      </c>
      <c r="M23" s="56">
        <f>J38+J146+J250+J255</f>
        <v>13.451999999999998</v>
      </c>
      <c r="N23" s="56">
        <v>0.52800000000000002</v>
      </c>
      <c r="O23" s="56">
        <f t="shared" si="3"/>
        <v>12.923999999999998</v>
      </c>
      <c r="P23" s="51">
        <v>90</v>
      </c>
      <c r="Q23" s="57">
        <f t="shared" si="4"/>
        <v>1163.1599999999999</v>
      </c>
    </row>
    <row r="24" spans="1:17" ht="15.75" customHeight="1">
      <c r="A24" s="233"/>
      <c r="B24" s="63">
        <f t="shared" si="5"/>
        <v>2</v>
      </c>
      <c r="C24" s="219"/>
      <c r="D24" s="41" t="s">
        <v>13</v>
      </c>
      <c r="E24" s="59">
        <v>2.0000000000000001E-4</v>
      </c>
      <c r="F24" s="53">
        <f t="shared" si="6"/>
        <v>194</v>
      </c>
      <c r="G24" s="49">
        <v>440</v>
      </c>
      <c r="H24" s="54">
        <f t="shared" si="0"/>
        <v>8.8000000000000009E-2</v>
      </c>
      <c r="I24" s="57">
        <f t="shared" si="1"/>
        <v>17.071999999999999</v>
      </c>
      <c r="J24" s="56">
        <f>F24*E24</f>
        <v>3.8800000000000001E-2</v>
      </c>
      <c r="L24" s="42" t="s">
        <v>19</v>
      </c>
      <c r="M24" s="56">
        <f>J39+J251</f>
        <v>2.4249999999999998</v>
      </c>
      <c r="N24" s="56">
        <v>7.0000000000000007E-2</v>
      </c>
      <c r="O24" s="56">
        <f t="shared" si="3"/>
        <v>2.355</v>
      </c>
      <c r="P24" s="51">
        <v>100</v>
      </c>
      <c r="Q24" s="57">
        <f t="shared" si="4"/>
        <v>235.5</v>
      </c>
    </row>
    <row r="25" spans="1:17" ht="15.75" customHeight="1">
      <c r="A25" s="233"/>
      <c r="B25" s="63">
        <f t="shared" si="5"/>
        <v>2</v>
      </c>
      <c r="C25" s="220"/>
      <c r="D25" s="41" t="s">
        <v>79</v>
      </c>
      <c r="E25" s="58">
        <v>0.2</v>
      </c>
      <c r="F25" s="53">
        <f t="shared" si="6"/>
        <v>194</v>
      </c>
      <c r="G25" s="49"/>
      <c r="H25" s="54"/>
      <c r="I25" s="55"/>
      <c r="J25" s="56">
        <f t="shared" si="2"/>
        <v>38.800000000000004</v>
      </c>
      <c r="L25" s="42" t="s">
        <v>21</v>
      </c>
      <c r="M25" s="56">
        <f>J41+J173</f>
        <v>29.585000000000001</v>
      </c>
      <c r="N25" s="56">
        <v>0.67100000000000004</v>
      </c>
      <c r="O25" s="56">
        <f t="shared" si="3"/>
        <v>28.914000000000001</v>
      </c>
      <c r="P25" s="51">
        <v>90</v>
      </c>
      <c r="Q25" s="57">
        <f t="shared" si="4"/>
        <v>2602.2600000000002</v>
      </c>
    </row>
    <row r="26" spans="1:17" ht="15.75" customHeight="1">
      <c r="A26" s="233"/>
      <c r="B26" s="63">
        <f t="shared" si="5"/>
        <v>2</v>
      </c>
      <c r="C26" s="86" t="s">
        <v>38</v>
      </c>
      <c r="D26" s="41" t="s">
        <v>38</v>
      </c>
      <c r="E26" s="58">
        <v>0.04</v>
      </c>
      <c r="F26" s="53">
        <f t="shared" si="6"/>
        <v>194</v>
      </c>
      <c r="G26" s="49">
        <v>32</v>
      </c>
      <c r="H26" s="54">
        <f t="shared" si="0"/>
        <v>1.28</v>
      </c>
      <c r="I26" s="55">
        <f t="shared" si="1"/>
        <v>248.32</v>
      </c>
      <c r="J26" s="56">
        <f t="shared" si="2"/>
        <v>7.76</v>
      </c>
      <c r="L26" s="41" t="s">
        <v>70</v>
      </c>
      <c r="M26" s="56">
        <f>J48</f>
        <v>29.1</v>
      </c>
      <c r="N26" s="56">
        <v>0.30000000000000004</v>
      </c>
      <c r="O26" s="56">
        <f t="shared" si="3"/>
        <v>28.8</v>
      </c>
      <c r="P26" s="51">
        <v>94</v>
      </c>
      <c r="Q26" s="57">
        <f t="shared" si="4"/>
        <v>2707.2000000000003</v>
      </c>
    </row>
    <row r="27" spans="1:17" ht="15.75" customHeight="1">
      <c r="A27" s="210" t="s">
        <v>41</v>
      </c>
      <c r="B27" s="210"/>
      <c r="C27" s="210"/>
      <c r="D27" s="210"/>
      <c r="E27" s="83"/>
      <c r="F27" s="83"/>
      <c r="G27" s="83"/>
      <c r="H27" s="2">
        <f>SUM(H6:H26)</f>
        <v>60.999999999999993</v>
      </c>
      <c r="I27" s="2">
        <f>SUM(I6:I26)</f>
        <v>11833.999999999996</v>
      </c>
      <c r="J27" s="2">
        <f>SUM(J6:J26)</f>
        <v>164.38913333333329</v>
      </c>
      <c r="L27" s="41" t="s">
        <v>10</v>
      </c>
      <c r="M27" s="56">
        <f>J58+J162+J266</f>
        <v>16.975000000000001</v>
      </c>
      <c r="N27" s="56">
        <v>0.625</v>
      </c>
      <c r="O27" s="56">
        <f t="shared" si="3"/>
        <v>16.350000000000001</v>
      </c>
      <c r="P27" s="51">
        <v>86</v>
      </c>
      <c r="Q27" s="57">
        <f t="shared" si="4"/>
        <v>1406.1000000000001</v>
      </c>
    </row>
    <row r="28" spans="1:17" ht="15.75" customHeight="1">
      <c r="A28" s="239" t="s">
        <v>52</v>
      </c>
      <c r="B28" s="60">
        <v>3</v>
      </c>
      <c r="C28" s="244" t="s">
        <v>20</v>
      </c>
      <c r="D28" s="42" t="s">
        <v>6</v>
      </c>
      <c r="E28" s="6">
        <v>7.2999999999999995E-2</v>
      </c>
      <c r="F28" s="50">
        <f>B28*97</f>
        <v>291</v>
      </c>
      <c r="G28" s="51">
        <v>20</v>
      </c>
      <c r="H28" s="5">
        <f>E28*G28</f>
        <v>1.46</v>
      </c>
      <c r="I28" s="7">
        <f t="shared" ref="I28:I47" si="7">J28*G28</f>
        <v>424.85999999999996</v>
      </c>
      <c r="J28" s="6">
        <f>F28*E28</f>
        <v>21.242999999999999</v>
      </c>
      <c r="L28" s="41" t="s">
        <v>57</v>
      </c>
      <c r="M28" s="56">
        <f>J62+J270</f>
        <v>14.55</v>
      </c>
      <c r="N28" s="56">
        <v>0.51</v>
      </c>
      <c r="O28" s="56">
        <f t="shared" si="3"/>
        <v>14.040000000000001</v>
      </c>
      <c r="P28" s="51">
        <v>120</v>
      </c>
      <c r="Q28" s="57">
        <f t="shared" si="4"/>
        <v>1684.8000000000002</v>
      </c>
    </row>
    <row r="29" spans="1:17" ht="15.75" customHeight="1">
      <c r="A29" s="239"/>
      <c r="B29" s="63">
        <f>B28</f>
        <v>3</v>
      </c>
      <c r="C29" s="245"/>
      <c r="D29" s="42" t="s">
        <v>7</v>
      </c>
      <c r="E29" s="6">
        <v>4.0000000000000001E-3</v>
      </c>
      <c r="F29" s="54">
        <f>F28</f>
        <v>291</v>
      </c>
      <c r="G29" s="50">
        <v>90</v>
      </c>
      <c r="H29" s="5">
        <f t="shared" ref="H29:H48" si="8">E29*G29</f>
        <v>0.36</v>
      </c>
      <c r="I29" s="7">
        <f t="shared" si="7"/>
        <v>104.75999999999999</v>
      </c>
      <c r="J29" s="6">
        <f t="shared" ref="J29:J48" si="9">F29*E29</f>
        <v>1.1639999999999999</v>
      </c>
      <c r="L29" s="41" t="s">
        <v>24</v>
      </c>
      <c r="M29" s="56">
        <f>J64+J272</f>
        <v>0.97</v>
      </c>
      <c r="N29" s="56">
        <v>3.4000000000000002E-2</v>
      </c>
      <c r="O29" s="56">
        <f t="shared" si="3"/>
        <v>0.93599999999999994</v>
      </c>
      <c r="P29" s="51">
        <v>200</v>
      </c>
      <c r="Q29" s="57">
        <f t="shared" si="4"/>
        <v>187.2</v>
      </c>
    </row>
    <row r="30" spans="1:17" ht="15.75" customHeight="1">
      <c r="A30" s="239"/>
      <c r="B30" s="63">
        <f t="shared" ref="B30:B48" si="10">B29</f>
        <v>3</v>
      </c>
      <c r="C30" s="240" t="s">
        <v>23</v>
      </c>
      <c r="D30" s="42" t="s">
        <v>8</v>
      </c>
      <c r="E30" s="6">
        <v>0.1</v>
      </c>
      <c r="F30" s="54">
        <f t="shared" ref="F30:F48" si="11">F29</f>
        <v>291</v>
      </c>
      <c r="G30" s="49">
        <v>28</v>
      </c>
      <c r="H30" s="5">
        <f t="shared" si="8"/>
        <v>2.8000000000000003</v>
      </c>
      <c r="I30" s="7">
        <f t="shared" si="7"/>
        <v>814.80000000000007</v>
      </c>
      <c r="J30" s="6">
        <f t="shared" si="9"/>
        <v>29.1</v>
      </c>
      <c r="L30" s="43" t="s">
        <v>15</v>
      </c>
      <c r="M30" s="56">
        <f>J76+J235</f>
        <v>3.88</v>
      </c>
      <c r="N30" s="56">
        <v>0.22</v>
      </c>
      <c r="O30" s="56">
        <f t="shared" si="3"/>
        <v>3.6599999999999997</v>
      </c>
      <c r="P30" s="51">
        <v>140</v>
      </c>
      <c r="Q30" s="57">
        <f t="shared" si="4"/>
        <v>512.4</v>
      </c>
    </row>
    <row r="31" spans="1:17" ht="15.75" customHeight="1">
      <c r="A31" s="239"/>
      <c r="B31" s="63">
        <f t="shared" si="10"/>
        <v>3</v>
      </c>
      <c r="C31" s="241"/>
      <c r="D31" s="42" t="s">
        <v>18</v>
      </c>
      <c r="E31" s="6">
        <v>0.02</v>
      </c>
      <c r="F31" s="54">
        <f t="shared" si="11"/>
        <v>291</v>
      </c>
      <c r="G31" s="50">
        <v>52</v>
      </c>
      <c r="H31" s="5">
        <f t="shared" si="8"/>
        <v>1.04</v>
      </c>
      <c r="I31" s="7">
        <f t="shared" si="7"/>
        <v>302.64</v>
      </c>
      <c r="J31" s="6">
        <f t="shared" si="9"/>
        <v>5.82</v>
      </c>
      <c r="L31" s="41" t="s">
        <v>61</v>
      </c>
      <c r="M31" s="56">
        <f>J84+J171+J189+J293</f>
        <v>83.759555555555551</v>
      </c>
      <c r="N31" s="56">
        <v>4.5848989898989903</v>
      </c>
      <c r="O31" s="56">
        <f t="shared" si="3"/>
        <v>79.174656565656562</v>
      </c>
      <c r="P31" s="51">
        <v>198</v>
      </c>
      <c r="Q31" s="57">
        <f t="shared" si="4"/>
        <v>15676.581999999999</v>
      </c>
    </row>
    <row r="32" spans="1:17" ht="15.75" customHeight="1">
      <c r="A32" s="239"/>
      <c r="B32" s="63">
        <f t="shared" si="10"/>
        <v>3</v>
      </c>
      <c r="C32" s="241"/>
      <c r="D32" s="42" t="s">
        <v>9</v>
      </c>
      <c r="E32" s="6">
        <v>1.2999999999999999E-2</v>
      </c>
      <c r="F32" s="54">
        <f t="shared" si="11"/>
        <v>291</v>
      </c>
      <c r="G32" s="50">
        <v>44</v>
      </c>
      <c r="H32" s="5">
        <f t="shared" si="8"/>
        <v>0.57199999999999995</v>
      </c>
      <c r="I32" s="7">
        <f t="shared" si="7"/>
        <v>166.452</v>
      </c>
      <c r="J32" s="6">
        <f t="shared" si="9"/>
        <v>3.7829999999999999</v>
      </c>
      <c r="L32" s="43" t="s">
        <v>65</v>
      </c>
      <c r="M32" s="56">
        <f>J88+J175+J256</f>
        <v>116.4</v>
      </c>
      <c r="N32" s="56">
        <v>6</v>
      </c>
      <c r="O32" s="56">
        <f t="shared" si="3"/>
        <v>110.4</v>
      </c>
      <c r="P32" s="51">
        <v>72</v>
      </c>
      <c r="Q32" s="57">
        <f t="shared" si="4"/>
        <v>7948.8</v>
      </c>
    </row>
    <row r="33" spans="1:19" ht="15.75" customHeight="1">
      <c r="A33" s="239"/>
      <c r="B33" s="63">
        <f t="shared" si="10"/>
        <v>3</v>
      </c>
      <c r="C33" s="241"/>
      <c r="D33" s="42" t="s">
        <v>11</v>
      </c>
      <c r="E33" s="6">
        <v>1.2E-2</v>
      </c>
      <c r="F33" s="54">
        <f t="shared" si="11"/>
        <v>291</v>
      </c>
      <c r="G33" s="50">
        <v>28</v>
      </c>
      <c r="H33" s="5">
        <f t="shared" si="8"/>
        <v>0.33600000000000002</v>
      </c>
      <c r="I33" s="7">
        <f t="shared" si="7"/>
        <v>97.775999999999996</v>
      </c>
      <c r="J33" s="6">
        <f t="shared" si="9"/>
        <v>3.492</v>
      </c>
      <c r="L33" s="44" t="s">
        <v>22</v>
      </c>
      <c r="M33" s="56">
        <f>J199+J258+J303</f>
        <v>25.6</v>
      </c>
      <c r="N33" s="56">
        <v>1.5</v>
      </c>
      <c r="O33" s="56">
        <f t="shared" si="3"/>
        <v>24.1</v>
      </c>
      <c r="P33" s="51">
        <v>88</v>
      </c>
      <c r="Q33" s="57">
        <f t="shared" si="4"/>
        <v>2120.8000000000002</v>
      </c>
    </row>
    <row r="34" spans="1:19" ht="15.75" customHeight="1">
      <c r="A34" s="239"/>
      <c r="B34" s="63">
        <f t="shared" si="10"/>
        <v>3</v>
      </c>
      <c r="C34" s="241"/>
      <c r="D34" s="42" t="s">
        <v>7</v>
      </c>
      <c r="E34" s="6">
        <v>5.0000000000000001E-3</v>
      </c>
      <c r="F34" s="54">
        <f t="shared" si="11"/>
        <v>291</v>
      </c>
      <c r="G34" s="50">
        <v>90</v>
      </c>
      <c r="H34" s="5">
        <f t="shared" si="8"/>
        <v>0.45</v>
      </c>
      <c r="I34" s="7">
        <f t="shared" si="7"/>
        <v>130.95000000000002</v>
      </c>
      <c r="J34" s="6">
        <f t="shared" si="9"/>
        <v>1.4550000000000001</v>
      </c>
      <c r="L34" s="41" t="s">
        <v>25</v>
      </c>
      <c r="M34" s="56">
        <f>J123+J298</f>
        <v>14.628</v>
      </c>
      <c r="N34" s="56">
        <v>1.0580000000000001</v>
      </c>
      <c r="O34" s="56">
        <f t="shared" si="3"/>
        <v>13.57</v>
      </c>
      <c r="P34" s="51">
        <v>150</v>
      </c>
      <c r="Q34" s="57">
        <f t="shared" si="4"/>
        <v>2035.5</v>
      </c>
    </row>
    <row r="35" spans="1:19" ht="15.75" customHeight="1">
      <c r="A35" s="239"/>
      <c r="B35" s="63">
        <f t="shared" si="10"/>
        <v>3</v>
      </c>
      <c r="C35" s="242"/>
      <c r="D35" s="42" t="s">
        <v>79</v>
      </c>
      <c r="E35" s="6">
        <v>0.17499999999999999</v>
      </c>
      <c r="F35" s="54">
        <f t="shared" si="11"/>
        <v>291</v>
      </c>
      <c r="G35" s="50"/>
      <c r="H35" s="5"/>
      <c r="I35" s="7"/>
      <c r="J35" s="6">
        <f t="shared" si="9"/>
        <v>50.924999999999997</v>
      </c>
      <c r="L35" s="41" t="s">
        <v>17</v>
      </c>
      <c r="M35" s="56">
        <f>J236</f>
        <v>1.94</v>
      </c>
      <c r="N35" s="56">
        <v>0.11</v>
      </c>
      <c r="O35" s="56">
        <f t="shared" si="3"/>
        <v>1.8299999999999998</v>
      </c>
      <c r="P35" s="51">
        <v>150</v>
      </c>
      <c r="Q35" s="57">
        <f t="shared" si="4"/>
        <v>274.5</v>
      </c>
    </row>
    <row r="36" spans="1:19" ht="15.75" customHeight="1">
      <c r="A36" s="239"/>
      <c r="B36" s="63">
        <f t="shared" si="10"/>
        <v>3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1"/>
        <v>291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7020.6659999999993</v>
      </c>
      <c r="J36" s="6">
        <f t="shared" si="9"/>
        <v>21.274745454545453</v>
      </c>
      <c r="L36" s="41" t="s">
        <v>89</v>
      </c>
      <c r="M36" s="56">
        <f>J79+J121+J166+J226</f>
        <v>23.667999999999999</v>
      </c>
      <c r="N36" s="56">
        <v>1.4139999999999999</v>
      </c>
      <c r="O36" s="56">
        <f t="shared" si="3"/>
        <v>22.253999999999998</v>
      </c>
      <c r="P36" s="51">
        <v>50</v>
      </c>
      <c r="Q36" s="57">
        <f t="shared" si="4"/>
        <v>1112.6999999999998</v>
      </c>
    </row>
    <row r="37" spans="1:19" ht="15.75" customHeight="1">
      <c r="A37" s="239"/>
      <c r="B37" s="63">
        <f t="shared" si="10"/>
        <v>3</v>
      </c>
      <c r="C37" s="230"/>
      <c r="D37" s="42" t="s">
        <v>38</v>
      </c>
      <c r="E37" s="6">
        <v>9.0000000000000011E-3</v>
      </c>
      <c r="F37" s="54">
        <f t="shared" si="11"/>
        <v>291</v>
      </c>
      <c r="G37" s="50">
        <v>32</v>
      </c>
      <c r="H37" s="5">
        <f t="shared" si="8"/>
        <v>0.28800000000000003</v>
      </c>
      <c r="I37" s="7">
        <f t="shared" si="7"/>
        <v>83.808000000000007</v>
      </c>
      <c r="J37" s="6">
        <f t="shared" si="9"/>
        <v>2.6190000000000002</v>
      </c>
      <c r="L37" s="42" t="s">
        <v>35</v>
      </c>
      <c r="M37" s="56">
        <f>J130+J212</f>
        <v>6.3599999999999994</v>
      </c>
      <c r="N37" s="56">
        <v>0.32</v>
      </c>
      <c r="O37" s="56">
        <f t="shared" si="3"/>
        <v>6.0399999999999991</v>
      </c>
      <c r="P37" s="51">
        <v>81</v>
      </c>
      <c r="Q37" s="57">
        <f t="shared" si="4"/>
        <v>489.23999999999995</v>
      </c>
    </row>
    <row r="38" spans="1:19" ht="15.75" customHeight="1">
      <c r="A38" s="239"/>
      <c r="B38" s="63">
        <f t="shared" si="10"/>
        <v>3</v>
      </c>
      <c r="C38" s="230"/>
      <c r="D38" s="42" t="s">
        <v>69</v>
      </c>
      <c r="E38" s="6">
        <v>1.2E-2</v>
      </c>
      <c r="F38" s="54">
        <f t="shared" si="11"/>
        <v>291</v>
      </c>
      <c r="G38" s="50">
        <v>90</v>
      </c>
      <c r="H38" s="5">
        <f t="shared" si="8"/>
        <v>1.08</v>
      </c>
      <c r="I38" s="7">
        <f t="shared" si="7"/>
        <v>314.27999999999997</v>
      </c>
      <c r="J38" s="6">
        <f t="shared" si="9"/>
        <v>3.492</v>
      </c>
      <c r="L38" s="41" t="s">
        <v>73</v>
      </c>
      <c r="M38" s="56">
        <f>J134</f>
        <v>0.62</v>
      </c>
      <c r="N38" s="56">
        <v>0.02</v>
      </c>
      <c r="O38" s="56">
        <f t="shared" si="3"/>
        <v>0.6</v>
      </c>
      <c r="P38" s="51">
        <v>40</v>
      </c>
      <c r="Q38" s="57">
        <f t="shared" si="4"/>
        <v>24</v>
      </c>
    </row>
    <row r="39" spans="1:19" ht="15.75" customHeight="1">
      <c r="A39" s="239"/>
      <c r="B39" s="63">
        <f t="shared" si="10"/>
        <v>3</v>
      </c>
      <c r="C39" s="230"/>
      <c r="D39" s="42" t="s">
        <v>19</v>
      </c>
      <c r="E39" s="6">
        <v>5.0000000000000001E-3</v>
      </c>
      <c r="F39" s="54">
        <f t="shared" si="11"/>
        <v>291</v>
      </c>
      <c r="G39" s="50">
        <v>100</v>
      </c>
      <c r="H39" s="5">
        <f t="shared" si="8"/>
        <v>0.5</v>
      </c>
      <c r="I39" s="7">
        <f t="shared" si="7"/>
        <v>145.5</v>
      </c>
      <c r="J39" s="6">
        <f t="shared" si="9"/>
        <v>1.4550000000000001</v>
      </c>
      <c r="L39" s="41" t="s">
        <v>16</v>
      </c>
      <c r="M39" s="56">
        <f>J143</f>
        <v>0.496</v>
      </c>
      <c r="N39" s="56">
        <v>1.6E-2</v>
      </c>
      <c r="O39" s="56">
        <f t="shared" si="3"/>
        <v>0.48</v>
      </c>
      <c r="P39" s="51">
        <v>50</v>
      </c>
      <c r="Q39" s="57">
        <f t="shared" si="4"/>
        <v>24</v>
      </c>
    </row>
    <row r="40" spans="1:19" ht="15.75" customHeight="1">
      <c r="A40" s="239"/>
      <c r="B40" s="63">
        <f t="shared" si="10"/>
        <v>3</v>
      </c>
      <c r="C40" s="230"/>
      <c r="D40" s="42" t="s">
        <v>7</v>
      </c>
      <c r="E40" s="6">
        <v>3.0000000000000001E-3</v>
      </c>
      <c r="F40" s="54">
        <f t="shared" si="11"/>
        <v>291</v>
      </c>
      <c r="G40" s="50">
        <v>90</v>
      </c>
      <c r="H40" s="5">
        <f t="shared" si="8"/>
        <v>0.27</v>
      </c>
      <c r="I40" s="7">
        <f t="shared" si="7"/>
        <v>78.569999999999993</v>
      </c>
      <c r="J40" s="6">
        <f t="shared" si="9"/>
        <v>0.873</v>
      </c>
      <c r="L40" s="79" t="s">
        <v>41</v>
      </c>
      <c r="M40" s="81">
        <f>SUM(M6:M39)</f>
        <v>1444.2024767676767</v>
      </c>
      <c r="N40" s="81">
        <f>SUM(N6:N39)</f>
        <v>65.029092929292915</v>
      </c>
      <c r="O40" s="81">
        <f>SUM(O6:O39)</f>
        <v>1379.1733838383836</v>
      </c>
      <c r="P40" s="81"/>
      <c r="Q40" s="31">
        <f>SUM(Q6:Q39)</f>
        <v>138713.99999999997</v>
      </c>
      <c r="R40"/>
      <c r="S40"/>
    </row>
    <row r="41" spans="1:19" ht="15.75" customHeight="1">
      <c r="A41" s="239"/>
      <c r="B41" s="63">
        <f t="shared" si="10"/>
        <v>3</v>
      </c>
      <c r="C41" s="234" t="s">
        <v>26</v>
      </c>
      <c r="D41" s="42" t="s">
        <v>21</v>
      </c>
      <c r="E41" s="6">
        <v>6.0999999999999999E-2</v>
      </c>
      <c r="F41" s="54">
        <f t="shared" si="11"/>
        <v>291</v>
      </c>
      <c r="G41" s="50">
        <v>90</v>
      </c>
      <c r="H41" s="5">
        <f t="shared" si="8"/>
        <v>5.49</v>
      </c>
      <c r="I41" s="7">
        <f t="shared" si="7"/>
        <v>1597.5900000000001</v>
      </c>
      <c r="J41" s="6">
        <f t="shared" si="9"/>
        <v>17.751000000000001</v>
      </c>
      <c r="L41"/>
      <c r="M41"/>
      <c r="N41"/>
      <c r="O41" s="30"/>
      <c r="Q41"/>
      <c r="R41"/>
      <c r="S41"/>
    </row>
    <row r="42" spans="1:19" ht="15.75" customHeight="1">
      <c r="A42" s="239"/>
      <c r="B42" s="63">
        <f t="shared" si="10"/>
        <v>3</v>
      </c>
      <c r="C42" s="234"/>
      <c r="D42" s="42" t="s">
        <v>27</v>
      </c>
      <c r="E42" s="6">
        <v>6.0000000000000001E-3</v>
      </c>
      <c r="F42" s="54">
        <f t="shared" si="11"/>
        <v>291</v>
      </c>
      <c r="G42" s="50">
        <v>710</v>
      </c>
      <c r="H42" s="5">
        <f t="shared" si="8"/>
        <v>4.26</v>
      </c>
      <c r="I42" s="7">
        <f t="shared" si="7"/>
        <v>1239.6600000000001</v>
      </c>
      <c r="J42" s="6">
        <f t="shared" si="9"/>
        <v>1.746</v>
      </c>
      <c r="L42" s="22"/>
      <c r="M42" s="22"/>
      <c r="N42" s="22"/>
      <c r="O42"/>
      <c r="Q42"/>
      <c r="R42"/>
      <c r="S42"/>
    </row>
    <row r="43" spans="1:19" ht="15.75" customHeight="1">
      <c r="A43" s="239"/>
      <c r="B43" s="63">
        <f t="shared" si="10"/>
        <v>3</v>
      </c>
      <c r="C43" s="218" t="s">
        <v>39</v>
      </c>
      <c r="D43" s="41" t="s">
        <v>76</v>
      </c>
      <c r="E43" s="8">
        <v>0.02</v>
      </c>
      <c r="F43" s="54">
        <f t="shared" si="11"/>
        <v>291</v>
      </c>
      <c r="G43" s="49">
        <v>250</v>
      </c>
      <c r="H43" s="4">
        <f t="shared" ref="H43:H45" si="12">G43*E43</f>
        <v>5</v>
      </c>
      <c r="I43" s="7">
        <f t="shared" si="7"/>
        <v>1455</v>
      </c>
      <c r="J43" s="9">
        <f t="shared" si="9"/>
        <v>5.82</v>
      </c>
      <c r="L43" s="84" t="s">
        <v>103</v>
      </c>
      <c r="M43" s="66"/>
      <c r="N43" s="82"/>
      <c r="O43" s="215" t="s">
        <v>105</v>
      </c>
      <c r="P43" s="215"/>
      <c r="Q43" s="215"/>
      <c r="R43"/>
      <c r="S43"/>
    </row>
    <row r="44" spans="1:19" s="17" customFormat="1" ht="15.75" customHeight="1">
      <c r="A44" s="239"/>
      <c r="B44" s="63">
        <f t="shared" si="10"/>
        <v>3</v>
      </c>
      <c r="C44" s="219"/>
      <c r="D44" s="41" t="s">
        <v>12</v>
      </c>
      <c r="E44" s="8">
        <v>0.02</v>
      </c>
      <c r="F44" s="54">
        <f t="shared" si="11"/>
        <v>291</v>
      </c>
      <c r="G44" s="49">
        <v>46</v>
      </c>
      <c r="H44" s="4">
        <f t="shared" si="12"/>
        <v>0.92</v>
      </c>
      <c r="I44" s="7">
        <f t="shared" si="7"/>
        <v>267.72000000000003</v>
      </c>
      <c r="J44" s="9">
        <f t="shared" si="9"/>
        <v>5.82</v>
      </c>
      <c r="K44"/>
      <c r="L44" s="32"/>
      <c r="M44" s="35" t="s">
        <v>95</v>
      </c>
      <c r="O44" s="243" t="s">
        <v>96</v>
      </c>
      <c r="P44" s="243"/>
      <c r="Q44" s="243"/>
      <c r="R44"/>
      <c r="S44"/>
    </row>
    <row r="45" spans="1:19" ht="15.75" customHeight="1">
      <c r="A45" s="239"/>
      <c r="B45" s="63">
        <f t="shared" si="10"/>
        <v>3</v>
      </c>
      <c r="C45" s="219"/>
      <c r="D45" s="41" t="s">
        <v>13</v>
      </c>
      <c r="E45" s="20">
        <v>2.0000000000000001E-4</v>
      </c>
      <c r="F45" s="54">
        <f t="shared" si="11"/>
        <v>291</v>
      </c>
      <c r="G45" s="49">
        <v>440</v>
      </c>
      <c r="H45" s="4">
        <f t="shared" si="12"/>
        <v>8.8000000000000009E-2</v>
      </c>
      <c r="I45" s="7">
        <f t="shared" si="7"/>
        <v>25.608000000000001</v>
      </c>
      <c r="J45" s="9">
        <f>F45*E45</f>
        <v>5.8200000000000002E-2</v>
      </c>
      <c r="L45"/>
      <c r="M45" s="30"/>
      <c r="N45"/>
      <c r="O45"/>
      <c r="P45"/>
      <c r="Q45"/>
      <c r="R45"/>
    </row>
    <row r="46" spans="1:19" ht="15.75" customHeight="1">
      <c r="A46" s="239"/>
      <c r="B46" s="63">
        <f t="shared" si="10"/>
        <v>3</v>
      </c>
      <c r="C46" s="220"/>
      <c r="D46" s="41" t="s">
        <v>79</v>
      </c>
      <c r="E46" s="20">
        <v>0.2</v>
      </c>
      <c r="F46" s="54">
        <f t="shared" si="11"/>
        <v>291</v>
      </c>
      <c r="G46" s="49"/>
      <c r="H46" s="4"/>
      <c r="I46" s="7"/>
      <c r="J46" s="9">
        <f t="shared" si="9"/>
        <v>58.2</v>
      </c>
      <c r="L46"/>
      <c r="M46" s="30"/>
      <c r="N46"/>
      <c r="O46"/>
      <c r="P46"/>
      <c r="Q46"/>
      <c r="R46"/>
    </row>
    <row r="47" spans="1:19" ht="15.75" customHeight="1">
      <c r="A47" s="239"/>
      <c r="B47" s="63">
        <f t="shared" si="10"/>
        <v>3</v>
      </c>
      <c r="C47" s="85" t="s">
        <v>38</v>
      </c>
      <c r="D47" s="42" t="s">
        <v>38</v>
      </c>
      <c r="E47" s="6">
        <v>0.08</v>
      </c>
      <c r="F47" s="54">
        <f t="shared" si="11"/>
        <v>291</v>
      </c>
      <c r="G47" s="50">
        <v>32</v>
      </c>
      <c r="H47" s="5">
        <f t="shared" si="8"/>
        <v>2.56</v>
      </c>
      <c r="I47" s="7">
        <f t="shared" si="7"/>
        <v>744.96</v>
      </c>
      <c r="J47" s="6">
        <f t="shared" si="9"/>
        <v>23.28</v>
      </c>
      <c r="L47"/>
      <c r="M47" s="28"/>
      <c r="N47" s="30"/>
      <c r="O47"/>
      <c r="P47"/>
      <c r="Q47"/>
      <c r="R47"/>
    </row>
    <row r="48" spans="1:19" ht="15.75" customHeight="1">
      <c r="A48" s="239"/>
      <c r="B48" s="63">
        <f t="shared" si="10"/>
        <v>3</v>
      </c>
      <c r="C48" s="10" t="s">
        <v>70</v>
      </c>
      <c r="D48" s="41" t="s">
        <v>70</v>
      </c>
      <c r="E48" s="9">
        <v>0.1</v>
      </c>
      <c r="F48" s="54">
        <f t="shared" si="11"/>
        <v>291</v>
      </c>
      <c r="G48" s="50">
        <v>94</v>
      </c>
      <c r="H48" s="5">
        <f t="shared" si="8"/>
        <v>9.4</v>
      </c>
      <c r="I48" s="7">
        <f>J48*G48</f>
        <v>2735.4</v>
      </c>
      <c r="J48" s="6">
        <f t="shared" si="9"/>
        <v>29.1</v>
      </c>
      <c r="L48"/>
      <c r="M48"/>
      <c r="N48"/>
      <c r="O48"/>
      <c r="P48"/>
      <c r="Q48"/>
      <c r="R48"/>
    </row>
    <row r="49" spans="1:12" ht="15.75" customHeight="1">
      <c r="A49" s="210" t="s">
        <v>41</v>
      </c>
      <c r="B49" s="210"/>
      <c r="C49" s="210"/>
      <c r="D49" s="210"/>
      <c r="E49" s="83"/>
      <c r="F49" s="83"/>
      <c r="G49" s="83"/>
      <c r="H49" s="2">
        <f>SUM(H28:H48)</f>
        <v>61.000000000000007</v>
      </c>
      <c r="I49" s="2">
        <f>SUM(I28:I48)</f>
        <v>17751</v>
      </c>
      <c r="J49" s="2">
        <f>SUM(J28:J48)</f>
        <v>288.47094545454547</v>
      </c>
    </row>
    <row r="50" spans="1:12" customFormat="1" ht="15.75" customHeight="1"/>
    <row r="51" spans="1:12" customFormat="1" ht="15.75" customHeight="1"/>
    <row r="52" spans="1:12" customFormat="1" ht="15.75" customHeight="1"/>
    <row r="53" spans="1:12" customFormat="1" ht="15.75" customHeight="1"/>
    <row r="54" spans="1:12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>
      <c r="A55" s="180" t="s">
        <v>54</v>
      </c>
      <c r="B55" s="61">
        <v>3</v>
      </c>
      <c r="C55" s="226" t="s">
        <v>5</v>
      </c>
      <c r="D55" s="41" t="s">
        <v>6</v>
      </c>
      <c r="E55" s="8">
        <v>2.5999999999999999E-2</v>
      </c>
      <c r="F55" s="49">
        <f>B55*97</f>
        <v>291</v>
      </c>
      <c r="G55" s="49">
        <v>20</v>
      </c>
      <c r="H55" s="5">
        <f>G55*E55</f>
        <v>0.52</v>
      </c>
      <c r="I55" s="7">
        <f>J55*G55</f>
        <v>151.32</v>
      </c>
      <c r="J55" s="9">
        <f>F55*E55</f>
        <v>7.5659999999999998</v>
      </c>
      <c r="L55" s="18"/>
    </row>
    <row r="56" spans="1:12" ht="15.75" customHeight="1">
      <c r="A56" s="181"/>
      <c r="B56" s="64">
        <f>B55</f>
        <v>3</v>
      </c>
      <c r="C56" s="227"/>
      <c r="D56" s="41" t="s">
        <v>7</v>
      </c>
      <c r="E56" s="8">
        <v>6.0000000000000001E-3</v>
      </c>
      <c r="F56" s="53">
        <f>F55</f>
        <v>291</v>
      </c>
      <c r="G56" s="49">
        <v>90</v>
      </c>
      <c r="H56" s="5">
        <f t="shared" ref="H56:H57" si="13">G56*E56</f>
        <v>0.54</v>
      </c>
      <c r="I56" s="7">
        <f t="shared" ref="I56:I60" si="14">J56*G56</f>
        <v>157.13999999999999</v>
      </c>
      <c r="J56" s="9">
        <f t="shared" ref="J56:J60" si="15">F56*E56</f>
        <v>1.746</v>
      </c>
      <c r="L56" s="18"/>
    </row>
    <row r="57" spans="1:12" ht="15.75" customHeight="1">
      <c r="A57" s="181"/>
      <c r="B57" s="64">
        <f t="shared" ref="B57:B72" si="16">B56</f>
        <v>3</v>
      </c>
      <c r="C57" s="227"/>
      <c r="D57" s="41" t="s">
        <v>8</v>
      </c>
      <c r="E57" s="8">
        <v>3.5000000000000003E-2</v>
      </c>
      <c r="F57" s="53">
        <f t="shared" ref="F57:F72" si="17">F56</f>
        <v>291</v>
      </c>
      <c r="G57" s="49">
        <v>28</v>
      </c>
      <c r="H57" s="5">
        <f t="shared" si="13"/>
        <v>0.98000000000000009</v>
      </c>
      <c r="I57" s="7">
        <f t="shared" si="14"/>
        <v>285.18</v>
      </c>
      <c r="J57" s="9">
        <f>F57*E57</f>
        <v>10.185</v>
      </c>
      <c r="L57" s="18"/>
    </row>
    <row r="58" spans="1:12" ht="15.75" customHeight="1">
      <c r="A58" s="181"/>
      <c r="B58" s="64">
        <f t="shared" si="16"/>
        <v>3</v>
      </c>
      <c r="C58" s="227"/>
      <c r="D58" s="41" t="s">
        <v>10</v>
      </c>
      <c r="E58" s="8">
        <v>2.5000000000000001E-2</v>
      </c>
      <c r="F58" s="53">
        <f t="shared" si="17"/>
        <v>291</v>
      </c>
      <c r="G58" s="49">
        <v>86</v>
      </c>
      <c r="H58" s="5">
        <f>G58*E58</f>
        <v>2.15</v>
      </c>
      <c r="I58" s="7">
        <f t="shared" si="14"/>
        <v>625.65</v>
      </c>
      <c r="J58" s="9">
        <f t="shared" si="15"/>
        <v>7.2750000000000004</v>
      </c>
      <c r="L58" s="18"/>
    </row>
    <row r="59" spans="1:12" ht="15.75" customHeight="1">
      <c r="A59" s="181"/>
      <c r="B59" s="64">
        <f t="shared" si="16"/>
        <v>3</v>
      </c>
      <c r="C59" s="227"/>
      <c r="D59" s="41" t="s">
        <v>9</v>
      </c>
      <c r="E59" s="8">
        <v>1.9E-2</v>
      </c>
      <c r="F59" s="53">
        <f t="shared" si="17"/>
        <v>291</v>
      </c>
      <c r="G59" s="49">
        <v>44</v>
      </c>
      <c r="H59" s="5">
        <f t="shared" ref="H59" si="18">G59*E59</f>
        <v>0.83599999999999997</v>
      </c>
      <c r="I59" s="7">
        <f t="shared" si="14"/>
        <v>243.27600000000001</v>
      </c>
      <c r="J59" s="9">
        <f t="shared" si="15"/>
        <v>5.5289999999999999</v>
      </c>
      <c r="L59" s="18"/>
    </row>
    <row r="60" spans="1:12" ht="15.75" customHeight="1">
      <c r="A60" s="181"/>
      <c r="B60" s="64">
        <f t="shared" si="16"/>
        <v>3</v>
      </c>
      <c r="C60" s="228"/>
      <c r="D60" s="41" t="s">
        <v>11</v>
      </c>
      <c r="E60" s="8">
        <v>1.7999999999999999E-2</v>
      </c>
      <c r="F60" s="53">
        <f t="shared" si="17"/>
        <v>291</v>
      </c>
      <c r="G60" s="49">
        <v>28</v>
      </c>
      <c r="H60" s="5">
        <f>G60*E60</f>
        <v>0.504</v>
      </c>
      <c r="I60" s="7">
        <f t="shared" si="14"/>
        <v>146.66399999999999</v>
      </c>
      <c r="J60" s="9">
        <f t="shared" si="15"/>
        <v>5.2379999999999995</v>
      </c>
      <c r="L60" s="18"/>
    </row>
    <row r="61" spans="1:12" ht="15.75" customHeight="1">
      <c r="A61" s="181"/>
      <c r="B61" s="64">
        <f t="shared" si="16"/>
        <v>3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7"/>
        <v>291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9663.5280000000002</v>
      </c>
      <c r="J61" s="9">
        <f>F61*E61</f>
        <v>29.283418181818185</v>
      </c>
    </row>
    <row r="62" spans="1:12" ht="15.75" customHeight="1">
      <c r="A62" s="181"/>
      <c r="B62" s="64">
        <f t="shared" si="16"/>
        <v>3</v>
      </c>
      <c r="C62" s="227"/>
      <c r="D62" s="41" t="s">
        <v>57</v>
      </c>
      <c r="E62" s="6">
        <v>0.03</v>
      </c>
      <c r="F62" s="53">
        <f t="shared" si="17"/>
        <v>291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1047.6000000000001</v>
      </c>
      <c r="J62" s="9">
        <f t="shared" ref="J62:J72" si="21">F62*E62</f>
        <v>8.73</v>
      </c>
    </row>
    <row r="63" spans="1:12" ht="15.75" customHeight="1">
      <c r="A63" s="181"/>
      <c r="B63" s="64">
        <f t="shared" si="16"/>
        <v>3</v>
      </c>
      <c r="C63" s="227"/>
      <c r="D63" s="41" t="s">
        <v>32</v>
      </c>
      <c r="E63" s="6">
        <v>1.2E-2</v>
      </c>
      <c r="F63" s="53">
        <f t="shared" si="17"/>
        <v>291</v>
      </c>
      <c r="G63" s="51">
        <v>170</v>
      </c>
      <c r="H63" s="4">
        <f t="shared" si="19"/>
        <v>2.04</v>
      </c>
      <c r="I63" s="7">
        <f t="shared" si="20"/>
        <v>593.64</v>
      </c>
      <c r="J63" s="9">
        <f t="shared" si="21"/>
        <v>3.492</v>
      </c>
    </row>
    <row r="64" spans="1:12" ht="15.75" customHeight="1">
      <c r="A64" s="181"/>
      <c r="B64" s="64">
        <f t="shared" si="16"/>
        <v>3</v>
      </c>
      <c r="C64" s="227"/>
      <c r="D64" s="41" t="s">
        <v>24</v>
      </c>
      <c r="E64" s="6">
        <v>2E-3</v>
      </c>
      <c r="F64" s="53">
        <f t="shared" si="17"/>
        <v>291</v>
      </c>
      <c r="G64" s="49">
        <v>200</v>
      </c>
      <c r="H64" s="4">
        <f t="shared" si="19"/>
        <v>0.4</v>
      </c>
      <c r="I64" s="7">
        <f t="shared" si="20"/>
        <v>116.39999999999999</v>
      </c>
      <c r="J64" s="9">
        <f t="shared" si="21"/>
        <v>0.58199999999999996</v>
      </c>
    </row>
    <row r="65" spans="1:15" ht="15.75" customHeight="1">
      <c r="A65" s="181"/>
      <c r="B65" s="64">
        <f t="shared" si="16"/>
        <v>3</v>
      </c>
      <c r="C65" s="228"/>
      <c r="D65" s="41" t="s">
        <v>79</v>
      </c>
      <c r="E65" s="6">
        <v>0.2</v>
      </c>
      <c r="F65" s="53">
        <f t="shared" si="17"/>
        <v>291</v>
      </c>
      <c r="G65" s="49"/>
      <c r="H65" s="4"/>
      <c r="I65" s="7"/>
      <c r="J65" s="9">
        <f t="shared" si="21"/>
        <v>58.2</v>
      </c>
    </row>
    <row r="66" spans="1:15" ht="15.75" customHeight="1">
      <c r="A66" s="181"/>
      <c r="B66" s="64">
        <f t="shared" si="16"/>
        <v>3</v>
      </c>
      <c r="C66" s="226" t="s">
        <v>82</v>
      </c>
      <c r="D66" s="41" t="s">
        <v>8</v>
      </c>
      <c r="E66" s="6">
        <v>0.2</v>
      </c>
      <c r="F66" s="53">
        <f t="shared" si="17"/>
        <v>291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1629.6000000000001</v>
      </c>
      <c r="J66" s="9">
        <f t="shared" si="21"/>
        <v>58.2</v>
      </c>
    </row>
    <row r="67" spans="1:15" ht="15.75" customHeight="1">
      <c r="A67" s="181"/>
      <c r="B67" s="64">
        <f t="shared" si="16"/>
        <v>3</v>
      </c>
      <c r="C67" s="228"/>
      <c r="D67" s="41" t="s">
        <v>27</v>
      </c>
      <c r="E67" s="6">
        <v>5.0000000000000001E-3</v>
      </c>
      <c r="F67" s="53">
        <f t="shared" si="17"/>
        <v>291</v>
      </c>
      <c r="G67" s="49">
        <v>710</v>
      </c>
      <c r="H67" s="4">
        <f t="shared" si="22"/>
        <v>3.5500000000000003</v>
      </c>
      <c r="I67" s="7">
        <f t="shared" si="23"/>
        <v>1033.05</v>
      </c>
      <c r="J67" s="9">
        <f t="shared" si="21"/>
        <v>1.4550000000000001</v>
      </c>
    </row>
    <row r="68" spans="1:15" ht="15.75" customHeight="1">
      <c r="A68" s="181"/>
      <c r="B68" s="64">
        <f t="shared" si="16"/>
        <v>3</v>
      </c>
      <c r="C68" s="218" t="s">
        <v>97</v>
      </c>
      <c r="D68" s="41" t="s">
        <v>14</v>
      </c>
      <c r="E68" s="6">
        <v>4.5999999999999999E-2</v>
      </c>
      <c r="F68" s="53">
        <f t="shared" si="17"/>
        <v>291</v>
      </c>
      <c r="G68" s="51">
        <v>100</v>
      </c>
      <c r="H68" s="4">
        <f>G68*E68</f>
        <v>4.5999999999999996</v>
      </c>
      <c r="I68" s="7">
        <f t="shared" si="20"/>
        <v>1338.6</v>
      </c>
      <c r="J68" s="9">
        <f t="shared" si="21"/>
        <v>13.385999999999999</v>
      </c>
    </row>
    <row r="69" spans="1:15" ht="15.75" customHeight="1">
      <c r="A69" s="181"/>
      <c r="B69" s="64">
        <f t="shared" si="16"/>
        <v>3</v>
      </c>
      <c r="C69" s="219"/>
      <c r="D69" s="41" t="s">
        <v>12</v>
      </c>
      <c r="E69" s="6">
        <v>2.4E-2</v>
      </c>
      <c r="F69" s="53">
        <f t="shared" si="17"/>
        <v>291</v>
      </c>
      <c r="G69" s="49">
        <v>46</v>
      </c>
      <c r="H69" s="4">
        <f>G69*E69</f>
        <v>1.1040000000000001</v>
      </c>
      <c r="I69" s="7">
        <f t="shared" si="20"/>
        <v>321.26400000000001</v>
      </c>
      <c r="J69" s="9">
        <f t="shared" si="21"/>
        <v>6.984</v>
      </c>
    </row>
    <row r="70" spans="1:15" ht="15.75" customHeight="1">
      <c r="A70" s="181"/>
      <c r="B70" s="64">
        <f t="shared" si="16"/>
        <v>3</v>
      </c>
      <c r="C70" s="219"/>
      <c r="D70" s="41" t="s">
        <v>13</v>
      </c>
      <c r="E70" s="45">
        <v>2.0000000000000001E-4</v>
      </c>
      <c r="F70" s="53">
        <f t="shared" si="17"/>
        <v>291</v>
      </c>
      <c r="G70" s="49">
        <v>440</v>
      </c>
      <c r="H70" s="4">
        <f t="shared" si="19"/>
        <v>8.8000000000000009E-2</v>
      </c>
      <c r="I70" s="7">
        <f t="shared" si="20"/>
        <v>25.608000000000001</v>
      </c>
      <c r="J70" s="9">
        <f t="shared" si="21"/>
        <v>5.8200000000000002E-2</v>
      </c>
      <c r="L70"/>
      <c r="M70"/>
      <c r="N70"/>
      <c r="O70"/>
    </row>
    <row r="71" spans="1:15" ht="15.75" customHeight="1">
      <c r="A71" s="181"/>
      <c r="B71" s="64">
        <f t="shared" si="16"/>
        <v>3</v>
      </c>
      <c r="C71" s="220"/>
      <c r="D71" s="41" t="s">
        <v>79</v>
      </c>
      <c r="E71" s="6">
        <v>0.17199999999999999</v>
      </c>
      <c r="F71" s="53">
        <f t="shared" si="17"/>
        <v>291</v>
      </c>
      <c r="G71" s="49"/>
      <c r="H71" s="4"/>
      <c r="I71" s="7"/>
      <c r="J71" s="9">
        <f t="shared" si="21"/>
        <v>50.051999999999992</v>
      </c>
      <c r="L71"/>
      <c r="M71"/>
      <c r="N71"/>
      <c r="O71"/>
    </row>
    <row r="72" spans="1:15" ht="15.75" customHeight="1">
      <c r="A72" s="181"/>
      <c r="B72" s="64">
        <f t="shared" si="16"/>
        <v>3</v>
      </c>
      <c r="C72" s="3" t="s">
        <v>38</v>
      </c>
      <c r="D72" s="46" t="s">
        <v>38</v>
      </c>
      <c r="E72" s="6">
        <v>0.04</v>
      </c>
      <c r="F72" s="53">
        <f t="shared" si="17"/>
        <v>291</v>
      </c>
      <c r="G72" s="49">
        <v>32</v>
      </c>
      <c r="H72" s="4">
        <f>G72*E72</f>
        <v>1.28</v>
      </c>
      <c r="I72" s="7">
        <f t="shared" si="20"/>
        <v>372.48</v>
      </c>
      <c r="J72" s="9">
        <f t="shared" si="21"/>
        <v>11.64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83"/>
      <c r="F73" s="83"/>
      <c r="G73" s="83"/>
      <c r="H73" s="2">
        <f>SUM(H55:H72)</f>
        <v>61.000000000000007</v>
      </c>
      <c r="I73" s="2">
        <f>SUM(I55:I72)</f>
        <v>17750.999999999996</v>
      </c>
      <c r="J73" s="2">
        <f>SUM(J55:J72)</f>
        <v>279.6016181818182</v>
      </c>
      <c r="L73"/>
      <c r="M73"/>
      <c r="N73"/>
      <c r="O73"/>
    </row>
    <row r="74" spans="1:15" ht="15.75" customHeight="1">
      <c r="A74" s="239" t="s">
        <v>55</v>
      </c>
      <c r="B74" s="60">
        <v>2</v>
      </c>
      <c r="C74" s="229" t="s">
        <v>98</v>
      </c>
      <c r="D74" s="42" t="s">
        <v>9</v>
      </c>
      <c r="E74" s="6">
        <v>9.4E-2</v>
      </c>
      <c r="F74" s="50">
        <f>B74*97</f>
        <v>194</v>
      </c>
      <c r="G74" s="51">
        <v>44</v>
      </c>
      <c r="H74" s="5">
        <f>E74*G74</f>
        <v>4.1360000000000001</v>
      </c>
      <c r="I74" s="7">
        <f>J74*G74</f>
        <v>802.38400000000001</v>
      </c>
      <c r="J74" s="6">
        <f>F74*E74</f>
        <v>18.236000000000001</v>
      </c>
      <c r="L74"/>
      <c r="M74"/>
      <c r="N74"/>
      <c r="O74"/>
    </row>
    <row r="75" spans="1:15" ht="15.75" customHeight="1">
      <c r="A75" s="239"/>
      <c r="B75" s="63">
        <f>B74</f>
        <v>2</v>
      </c>
      <c r="C75" s="229"/>
      <c r="D75" s="42" t="s">
        <v>29</v>
      </c>
      <c r="E75" s="6">
        <v>2.9000000000000001E-2</v>
      </c>
      <c r="F75" s="54">
        <f>F74</f>
        <v>194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562.6</v>
      </c>
      <c r="J75" s="6">
        <f t="shared" ref="J75:J89" si="26">F75*E75</f>
        <v>5.6260000000000003</v>
      </c>
      <c r="L75"/>
      <c r="M75"/>
      <c r="N75"/>
      <c r="O75"/>
    </row>
    <row r="76" spans="1:15" ht="15.75" customHeight="1">
      <c r="A76" s="239"/>
      <c r="B76" s="63">
        <f t="shared" ref="B76:B89" si="27">B75</f>
        <v>2</v>
      </c>
      <c r="C76" s="229"/>
      <c r="D76" s="42" t="s">
        <v>15</v>
      </c>
      <c r="E76" s="6">
        <v>0.01</v>
      </c>
      <c r="F76" s="54">
        <f t="shared" ref="F76:F89" si="28">F75</f>
        <v>194</v>
      </c>
      <c r="G76" s="51">
        <v>140</v>
      </c>
      <c r="H76" s="5">
        <f t="shared" si="24"/>
        <v>1.4000000000000001</v>
      </c>
      <c r="I76" s="7">
        <f t="shared" si="25"/>
        <v>271.59999999999997</v>
      </c>
      <c r="J76" s="6">
        <f t="shared" si="26"/>
        <v>1.94</v>
      </c>
      <c r="L76"/>
      <c r="M76"/>
      <c r="N76"/>
      <c r="O76"/>
    </row>
    <row r="77" spans="1:15" ht="15.75" customHeight="1">
      <c r="A77" s="239"/>
      <c r="B77" s="63">
        <f t="shared" si="27"/>
        <v>2</v>
      </c>
      <c r="C77" s="229"/>
      <c r="D77" s="42" t="s">
        <v>12</v>
      </c>
      <c r="E77" s="6">
        <v>1E-3</v>
      </c>
      <c r="F77" s="54">
        <f t="shared" si="28"/>
        <v>194</v>
      </c>
      <c r="G77" s="50">
        <v>46</v>
      </c>
      <c r="H77" s="5">
        <f t="shared" si="24"/>
        <v>4.5999999999999999E-2</v>
      </c>
      <c r="I77" s="7">
        <f t="shared" si="25"/>
        <v>8.9239999999999995</v>
      </c>
      <c r="J77" s="6">
        <f t="shared" si="26"/>
        <v>0.19400000000000001</v>
      </c>
      <c r="L77" s="18"/>
    </row>
    <row r="78" spans="1:15" ht="15.75" customHeight="1">
      <c r="A78" s="239"/>
      <c r="B78" s="63">
        <f t="shared" si="27"/>
        <v>2</v>
      </c>
      <c r="C78" s="240" t="s">
        <v>58</v>
      </c>
      <c r="D78" s="42" t="s">
        <v>8</v>
      </c>
      <c r="E78" s="6">
        <v>0.1</v>
      </c>
      <c r="F78" s="54">
        <f t="shared" si="28"/>
        <v>194</v>
      </c>
      <c r="G78" s="49">
        <v>28</v>
      </c>
      <c r="H78" s="5">
        <f t="shared" si="24"/>
        <v>2.8000000000000003</v>
      </c>
      <c r="I78" s="7">
        <f t="shared" si="25"/>
        <v>543.20000000000005</v>
      </c>
      <c r="J78" s="6">
        <f t="shared" si="26"/>
        <v>19.400000000000002</v>
      </c>
      <c r="L78" s="18"/>
    </row>
    <row r="79" spans="1:15" ht="15.75" customHeight="1">
      <c r="A79" s="239"/>
      <c r="B79" s="63">
        <f t="shared" si="27"/>
        <v>2</v>
      </c>
      <c r="C79" s="241"/>
      <c r="D79" s="42" t="s">
        <v>56</v>
      </c>
      <c r="E79" s="6">
        <v>0.01</v>
      </c>
      <c r="F79" s="54">
        <f t="shared" si="28"/>
        <v>194</v>
      </c>
      <c r="G79" s="50">
        <v>50</v>
      </c>
      <c r="H79" s="5">
        <f t="shared" si="24"/>
        <v>0.5</v>
      </c>
      <c r="I79" s="7">
        <f t="shared" si="25"/>
        <v>97</v>
      </c>
      <c r="J79" s="6">
        <f t="shared" si="26"/>
        <v>1.94</v>
      </c>
      <c r="L79" s="18"/>
    </row>
    <row r="80" spans="1:15" ht="15.75" customHeight="1">
      <c r="A80" s="239"/>
      <c r="B80" s="63">
        <f t="shared" si="27"/>
        <v>2</v>
      </c>
      <c r="C80" s="241"/>
      <c r="D80" s="42" t="s">
        <v>9</v>
      </c>
      <c r="E80" s="6">
        <v>1.2999999999999999E-2</v>
      </c>
      <c r="F80" s="54">
        <f t="shared" si="28"/>
        <v>194</v>
      </c>
      <c r="G80" s="50">
        <v>44</v>
      </c>
      <c r="H80" s="5">
        <f t="shared" si="24"/>
        <v>0.57199999999999995</v>
      </c>
      <c r="I80" s="7">
        <f t="shared" si="25"/>
        <v>110.96799999999999</v>
      </c>
      <c r="J80" s="6">
        <f t="shared" si="26"/>
        <v>2.5219999999999998</v>
      </c>
      <c r="L80" s="18"/>
    </row>
    <row r="81" spans="1:15" ht="15.75" customHeight="1">
      <c r="A81" s="239"/>
      <c r="B81" s="63">
        <f t="shared" si="27"/>
        <v>2</v>
      </c>
      <c r="C81" s="241"/>
      <c r="D81" s="42" t="s">
        <v>11</v>
      </c>
      <c r="E81" s="6">
        <v>1.2E-2</v>
      </c>
      <c r="F81" s="54">
        <f t="shared" si="28"/>
        <v>194</v>
      </c>
      <c r="G81" s="50">
        <v>28</v>
      </c>
      <c r="H81" s="5">
        <f t="shared" si="24"/>
        <v>0.33600000000000002</v>
      </c>
      <c r="I81" s="7">
        <f t="shared" si="25"/>
        <v>65.183999999999997</v>
      </c>
      <c r="J81" s="6">
        <f t="shared" si="26"/>
        <v>2.3279999999999998</v>
      </c>
      <c r="L81" s="18"/>
    </row>
    <row r="82" spans="1:15" ht="15.75" customHeight="1">
      <c r="A82" s="239"/>
      <c r="B82" s="63">
        <f t="shared" si="27"/>
        <v>2</v>
      </c>
      <c r="C82" s="241"/>
      <c r="D82" s="42" t="s">
        <v>7</v>
      </c>
      <c r="E82" s="6">
        <v>3.0000000000000001E-3</v>
      </c>
      <c r="F82" s="54">
        <f t="shared" si="28"/>
        <v>194</v>
      </c>
      <c r="G82" s="50">
        <v>90</v>
      </c>
      <c r="H82" s="5">
        <f t="shared" si="24"/>
        <v>0.27</v>
      </c>
      <c r="I82" s="7">
        <f t="shared" si="25"/>
        <v>52.379999999999995</v>
      </c>
      <c r="J82" s="6">
        <f t="shared" si="26"/>
        <v>0.58199999999999996</v>
      </c>
      <c r="L82" s="18"/>
    </row>
    <row r="83" spans="1:15" ht="15.75" customHeight="1">
      <c r="A83" s="239"/>
      <c r="B83" s="63">
        <f t="shared" si="27"/>
        <v>2</v>
      </c>
      <c r="C83" s="242"/>
      <c r="D83" s="42" t="s">
        <v>79</v>
      </c>
      <c r="E83" s="6">
        <v>0.188</v>
      </c>
      <c r="F83" s="54">
        <f t="shared" si="28"/>
        <v>194</v>
      </c>
      <c r="G83" s="50"/>
      <c r="H83" s="5"/>
      <c r="I83" s="7"/>
      <c r="J83" s="6">
        <f t="shared" si="26"/>
        <v>36.472000000000001</v>
      </c>
      <c r="L83" s="18"/>
    </row>
    <row r="84" spans="1:15" ht="15.75" customHeight="1">
      <c r="A84" s="239"/>
      <c r="B84" s="63">
        <f t="shared" si="27"/>
        <v>2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8"/>
        <v>194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4361.119999999999</v>
      </c>
      <c r="J84" s="6">
        <f t="shared" si="26"/>
        <v>22.025858585858582</v>
      </c>
      <c r="L84" s="18"/>
    </row>
    <row r="85" spans="1:15" ht="15.75" customHeight="1">
      <c r="A85" s="239"/>
      <c r="B85" s="63">
        <f t="shared" si="27"/>
        <v>2</v>
      </c>
      <c r="C85" s="223"/>
      <c r="D85" s="41" t="s">
        <v>11</v>
      </c>
      <c r="E85" s="6">
        <v>2.5000000000000001E-2</v>
      </c>
      <c r="F85" s="54">
        <f t="shared" si="28"/>
        <v>194</v>
      </c>
      <c r="G85" s="49">
        <v>28</v>
      </c>
      <c r="H85" s="5">
        <f>E85*G85</f>
        <v>0.70000000000000007</v>
      </c>
      <c r="I85" s="7">
        <f>J85*G85</f>
        <v>135.80000000000001</v>
      </c>
      <c r="J85" s="6">
        <f>F85*E85</f>
        <v>4.8500000000000005</v>
      </c>
      <c r="L85" s="18"/>
    </row>
    <row r="86" spans="1:15" ht="15.75" customHeight="1">
      <c r="A86" s="239"/>
      <c r="B86" s="63">
        <f t="shared" si="27"/>
        <v>2</v>
      </c>
      <c r="C86" s="234" t="s">
        <v>90</v>
      </c>
      <c r="D86" s="41" t="s">
        <v>87</v>
      </c>
      <c r="E86" s="5">
        <v>0.06</v>
      </c>
      <c r="F86" s="54">
        <f t="shared" si="28"/>
        <v>194</v>
      </c>
      <c r="G86" s="49">
        <v>82</v>
      </c>
      <c r="H86" s="5">
        <f>E86*G86</f>
        <v>4.92</v>
      </c>
      <c r="I86" s="5">
        <f>J86*G86</f>
        <v>954.4799999999999</v>
      </c>
      <c r="J86" s="5">
        <f>F86*E86</f>
        <v>11.639999999999999</v>
      </c>
      <c r="L86" s="18"/>
    </row>
    <row r="87" spans="1:15" ht="15.75" customHeight="1">
      <c r="A87" s="239"/>
      <c r="B87" s="63">
        <f t="shared" si="27"/>
        <v>2</v>
      </c>
      <c r="C87" s="234"/>
      <c r="D87" s="42" t="s">
        <v>27</v>
      </c>
      <c r="E87" s="6">
        <v>6.0000000000000001E-3</v>
      </c>
      <c r="F87" s="54">
        <f t="shared" si="28"/>
        <v>194</v>
      </c>
      <c r="G87" s="50">
        <v>710</v>
      </c>
      <c r="H87" s="5">
        <f t="shared" ref="H87:H89" si="29">E87*G87</f>
        <v>4.26</v>
      </c>
      <c r="I87" s="7">
        <f t="shared" si="25"/>
        <v>826.43999999999994</v>
      </c>
      <c r="J87" s="6">
        <f t="shared" si="26"/>
        <v>1.1639999999999999</v>
      </c>
      <c r="L87" s="18"/>
    </row>
    <row r="88" spans="1:15" ht="15.75" customHeight="1">
      <c r="A88" s="239"/>
      <c r="B88" s="63">
        <f t="shared" si="27"/>
        <v>2</v>
      </c>
      <c r="C88" s="87" t="s">
        <v>65</v>
      </c>
      <c r="D88" s="43" t="s">
        <v>65</v>
      </c>
      <c r="E88" s="8">
        <v>0.2</v>
      </c>
      <c r="F88" s="54">
        <f t="shared" si="28"/>
        <v>194</v>
      </c>
      <c r="G88" s="49">
        <v>72</v>
      </c>
      <c r="H88" s="5">
        <f t="shared" si="29"/>
        <v>14.4</v>
      </c>
      <c r="I88" s="7">
        <f t="shared" si="25"/>
        <v>2793.6000000000004</v>
      </c>
      <c r="J88" s="9">
        <f t="shared" si="26"/>
        <v>38.800000000000004</v>
      </c>
      <c r="L88" s="18"/>
    </row>
    <row r="89" spans="1:15" ht="15.75" customHeight="1">
      <c r="A89" s="239"/>
      <c r="B89" s="63">
        <f t="shared" si="27"/>
        <v>2</v>
      </c>
      <c r="C89" s="85" t="s">
        <v>38</v>
      </c>
      <c r="D89" s="42" t="s">
        <v>38</v>
      </c>
      <c r="E89" s="6">
        <v>0.04</v>
      </c>
      <c r="F89" s="54">
        <f t="shared" si="28"/>
        <v>194</v>
      </c>
      <c r="G89" s="50">
        <v>32</v>
      </c>
      <c r="H89" s="5">
        <f t="shared" si="29"/>
        <v>1.28</v>
      </c>
      <c r="I89" s="7">
        <f t="shared" si="25"/>
        <v>248.32</v>
      </c>
      <c r="J89" s="6">
        <f t="shared" si="26"/>
        <v>7.76</v>
      </c>
      <c r="L89" s="18"/>
      <c r="M89"/>
      <c r="N89"/>
      <c r="O89"/>
    </row>
    <row r="90" spans="1:15" ht="15.75" customHeight="1">
      <c r="A90" s="210" t="s">
        <v>41</v>
      </c>
      <c r="B90" s="210"/>
      <c r="C90" s="210"/>
      <c r="D90" s="210"/>
      <c r="E90" s="83"/>
      <c r="F90" s="83"/>
      <c r="G90" s="83"/>
      <c r="H90" s="2">
        <f>SUM(H74:H89)</f>
        <v>61</v>
      </c>
      <c r="I90" s="2">
        <f>SUM(I74:I89)</f>
        <v>11833.999999999998</v>
      </c>
      <c r="J90" s="2">
        <f>SUM(J74:J89)</f>
        <v>175.47985858585858</v>
      </c>
      <c r="L90"/>
      <c r="M90"/>
      <c r="N90"/>
      <c r="O90"/>
    </row>
    <row r="91" spans="1:15" customFormat="1" ht="15.75" customHeight="1"/>
    <row r="92" spans="1:15" customFormat="1" ht="15.75" customHeight="1"/>
    <row r="93" spans="1:15" customFormat="1" ht="15.75" customHeight="1"/>
    <row r="94" spans="1:15" customFormat="1" ht="15.75" customHeight="1"/>
    <row r="95" spans="1:15" customFormat="1" ht="15.75" customHeight="1"/>
    <row r="96" spans="1:15" customFormat="1" ht="15.75" customHeight="1"/>
    <row r="97" spans="1:10" customFormat="1" ht="15.75" customHeight="1"/>
    <row r="98" spans="1:10" customFormat="1" ht="15.75" customHeight="1"/>
    <row r="99" spans="1:10" customFormat="1" ht="15.75" customHeight="1"/>
    <row r="100" spans="1:10" customFormat="1" ht="15.75" customHeight="1"/>
    <row r="101" spans="1:10" customFormat="1" ht="15.75" customHeight="1"/>
    <row r="102" spans="1:10" customFormat="1" ht="15.75" customHeight="1"/>
    <row r="103" spans="1:10" customFormat="1" ht="15.75" customHeight="1"/>
    <row r="104" spans="1:10" customFormat="1" ht="15.75" customHeight="1"/>
    <row r="105" spans="1:10" customFormat="1" ht="15.75" customHeight="1"/>
    <row r="106" spans="1:10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>
      <c r="A107" s="196" t="s">
        <v>62</v>
      </c>
      <c r="B107" s="61">
        <v>2</v>
      </c>
      <c r="C107" s="217" t="s">
        <v>30</v>
      </c>
      <c r="D107" s="41" t="s">
        <v>75</v>
      </c>
      <c r="E107" s="6">
        <v>8.5000000000000006E-2</v>
      </c>
      <c r="F107" s="49">
        <f>B107*97</f>
        <v>194</v>
      </c>
      <c r="G107" s="49">
        <v>120</v>
      </c>
      <c r="H107" s="4">
        <f>G107*E107</f>
        <v>10.200000000000001</v>
      </c>
      <c r="I107" s="7">
        <f>J107*G107</f>
        <v>1978.8000000000002</v>
      </c>
      <c r="J107" s="9">
        <f>F107*E107</f>
        <v>16.490000000000002</v>
      </c>
    </row>
    <row r="108" spans="1:10" ht="15.75" customHeight="1">
      <c r="A108" s="196"/>
      <c r="B108" s="64">
        <f>B107</f>
        <v>2</v>
      </c>
      <c r="C108" s="217"/>
      <c r="D108" s="41" t="s">
        <v>11</v>
      </c>
      <c r="E108" s="6">
        <v>2.9000000000000001E-2</v>
      </c>
      <c r="F108" s="53">
        <f>F107</f>
        <v>194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157.52800000000002</v>
      </c>
      <c r="J108" s="9">
        <f t="shared" ref="J108:J127" si="32">F108*E108</f>
        <v>5.6260000000000003</v>
      </c>
    </row>
    <row r="109" spans="1:10" ht="15.75" customHeight="1">
      <c r="A109" s="196"/>
      <c r="B109" s="64">
        <f t="shared" ref="B109:B127" si="33">B108</f>
        <v>2</v>
      </c>
      <c r="C109" s="217"/>
      <c r="D109" s="42" t="s">
        <v>7</v>
      </c>
      <c r="E109" s="6">
        <v>6.0000000000000001E-3</v>
      </c>
      <c r="F109" s="53">
        <f t="shared" ref="F109:F127" si="34">F108</f>
        <v>194</v>
      </c>
      <c r="G109" s="49">
        <v>90</v>
      </c>
      <c r="H109" s="4">
        <f t="shared" si="30"/>
        <v>0.54</v>
      </c>
      <c r="I109" s="7">
        <f t="shared" si="31"/>
        <v>104.75999999999999</v>
      </c>
      <c r="J109" s="9">
        <f t="shared" si="32"/>
        <v>1.1639999999999999</v>
      </c>
    </row>
    <row r="110" spans="1:10" ht="15.75" customHeight="1">
      <c r="A110" s="196"/>
      <c r="B110" s="64">
        <f t="shared" si="33"/>
        <v>2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4"/>
        <v>194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1605.1559999999988</v>
      </c>
      <c r="J110" s="9">
        <f t="shared" si="32"/>
        <v>4.8641090909090874</v>
      </c>
    </row>
    <row r="111" spans="1:10" ht="15.75" customHeight="1">
      <c r="A111" s="196"/>
      <c r="B111" s="64">
        <f t="shared" si="33"/>
        <v>2</v>
      </c>
      <c r="C111" s="219"/>
      <c r="D111" s="41" t="s">
        <v>8</v>
      </c>
      <c r="E111" s="6">
        <v>0.107</v>
      </c>
      <c r="F111" s="53">
        <f t="shared" si="34"/>
        <v>194</v>
      </c>
      <c r="G111" s="49">
        <v>28</v>
      </c>
      <c r="H111" s="4">
        <f t="shared" si="30"/>
        <v>2.996</v>
      </c>
      <c r="I111" s="7">
        <f t="shared" si="31"/>
        <v>581.22399999999993</v>
      </c>
      <c r="J111" s="9">
        <f t="shared" si="32"/>
        <v>20.757999999999999</v>
      </c>
    </row>
    <row r="112" spans="1:10" ht="15.75" customHeight="1">
      <c r="A112" s="196"/>
      <c r="B112" s="64">
        <f t="shared" si="33"/>
        <v>2</v>
      </c>
      <c r="C112" s="219"/>
      <c r="D112" s="41" t="s">
        <v>87</v>
      </c>
      <c r="E112" s="6">
        <v>6.0000000000000001E-3</v>
      </c>
      <c r="F112" s="53">
        <f t="shared" si="34"/>
        <v>194</v>
      </c>
      <c r="G112" s="49">
        <v>82</v>
      </c>
      <c r="H112" s="4">
        <f t="shared" si="30"/>
        <v>0.49199999999999999</v>
      </c>
      <c r="I112" s="7">
        <f t="shared" si="31"/>
        <v>95.447999999999993</v>
      </c>
      <c r="J112" s="9">
        <f t="shared" si="32"/>
        <v>1.1639999999999999</v>
      </c>
    </row>
    <row r="113" spans="1:10" ht="15.75" customHeight="1">
      <c r="A113" s="196"/>
      <c r="B113" s="64">
        <f t="shared" si="33"/>
        <v>2</v>
      </c>
      <c r="C113" s="219"/>
      <c r="D113" s="41" t="s">
        <v>9</v>
      </c>
      <c r="E113" s="6">
        <v>1.3000000000000001E-2</v>
      </c>
      <c r="F113" s="53">
        <f t="shared" si="34"/>
        <v>194</v>
      </c>
      <c r="G113" s="49">
        <v>44</v>
      </c>
      <c r="H113" s="4">
        <f t="shared" si="30"/>
        <v>0.57200000000000006</v>
      </c>
      <c r="I113" s="7">
        <f t="shared" si="31"/>
        <v>110.96800000000002</v>
      </c>
      <c r="J113" s="9">
        <f t="shared" si="32"/>
        <v>2.5220000000000002</v>
      </c>
    </row>
    <row r="114" spans="1:10" ht="15.75" customHeight="1">
      <c r="A114" s="196"/>
      <c r="B114" s="64">
        <f t="shared" si="33"/>
        <v>2</v>
      </c>
      <c r="C114" s="219"/>
      <c r="D114" s="42" t="s">
        <v>11</v>
      </c>
      <c r="E114" s="6">
        <v>1.2E-2</v>
      </c>
      <c r="F114" s="53">
        <f t="shared" si="34"/>
        <v>194</v>
      </c>
      <c r="G114" s="49">
        <v>28</v>
      </c>
      <c r="H114" s="4">
        <f t="shared" si="30"/>
        <v>0.33600000000000002</v>
      </c>
      <c r="I114" s="7">
        <f t="shared" si="31"/>
        <v>65.183999999999997</v>
      </c>
      <c r="J114" s="9">
        <f t="shared" si="32"/>
        <v>2.3279999999999998</v>
      </c>
    </row>
    <row r="115" spans="1:10" ht="15.75" customHeight="1">
      <c r="A115" s="196"/>
      <c r="B115" s="64">
        <f t="shared" si="33"/>
        <v>2</v>
      </c>
      <c r="C115" s="219"/>
      <c r="D115" s="42" t="s">
        <v>7</v>
      </c>
      <c r="E115" s="6">
        <v>3.0000000000000001E-3</v>
      </c>
      <c r="F115" s="53">
        <f t="shared" si="34"/>
        <v>194</v>
      </c>
      <c r="G115" s="49">
        <v>90</v>
      </c>
      <c r="H115" s="4">
        <f t="shared" si="30"/>
        <v>0.27</v>
      </c>
      <c r="I115" s="7">
        <f t="shared" si="31"/>
        <v>52.379999999999995</v>
      </c>
      <c r="J115" s="9">
        <f t="shared" si="32"/>
        <v>0.58199999999999996</v>
      </c>
    </row>
    <row r="116" spans="1:10" ht="15.75" customHeight="1">
      <c r="A116" s="196"/>
      <c r="B116" s="64">
        <f t="shared" si="33"/>
        <v>2</v>
      </c>
      <c r="C116" s="219"/>
      <c r="D116" s="42" t="s">
        <v>32</v>
      </c>
      <c r="E116" s="6">
        <v>6.0000000000000001E-3</v>
      </c>
      <c r="F116" s="53">
        <f t="shared" si="34"/>
        <v>194</v>
      </c>
      <c r="G116" s="49">
        <v>170</v>
      </c>
      <c r="H116" s="4">
        <f t="shared" si="30"/>
        <v>1.02</v>
      </c>
      <c r="I116" s="7">
        <f t="shared" si="31"/>
        <v>197.88</v>
      </c>
      <c r="J116" s="9">
        <f t="shared" si="32"/>
        <v>1.1639999999999999</v>
      </c>
    </row>
    <row r="117" spans="1:10" ht="15.75" customHeight="1">
      <c r="A117" s="196"/>
      <c r="B117" s="64">
        <f t="shared" si="33"/>
        <v>2</v>
      </c>
      <c r="C117" s="220"/>
      <c r="D117" s="42" t="s">
        <v>79</v>
      </c>
      <c r="E117" s="6">
        <v>0.188</v>
      </c>
      <c r="F117" s="53">
        <f t="shared" si="34"/>
        <v>194</v>
      </c>
      <c r="G117" s="49"/>
      <c r="H117" s="4"/>
      <c r="I117" s="7"/>
      <c r="J117" s="9">
        <f t="shared" si="32"/>
        <v>36.472000000000001</v>
      </c>
    </row>
    <row r="118" spans="1:10" ht="15.75" customHeight="1">
      <c r="A118" s="196"/>
      <c r="B118" s="64">
        <f t="shared" si="33"/>
        <v>2</v>
      </c>
      <c r="C118" s="221" t="s">
        <v>86</v>
      </c>
      <c r="D118" s="41" t="s">
        <v>81</v>
      </c>
      <c r="E118" s="6">
        <v>0.06</v>
      </c>
      <c r="F118" s="53">
        <f t="shared" si="34"/>
        <v>194</v>
      </c>
      <c r="G118" s="49">
        <v>330</v>
      </c>
      <c r="H118" s="4">
        <f t="shared" si="30"/>
        <v>19.8</v>
      </c>
      <c r="I118" s="7">
        <f t="shared" si="31"/>
        <v>3841.2</v>
      </c>
      <c r="J118" s="9">
        <f t="shared" si="32"/>
        <v>11.639999999999999</v>
      </c>
    </row>
    <row r="119" spans="1:10" ht="15.75" customHeight="1">
      <c r="A119" s="196"/>
      <c r="B119" s="64">
        <f t="shared" si="33"/>
        <v>2</v>
      </c>
      <c r="C119" s="222"/>
      <c r="D119" s="41" t="s">
        <v>9</v>
      </c>
      <c r="E119" s="6">
        <v>3.0000000000000001E-3</v>
      </c>
      <c r="F119" s="53">
        <f t="shared" si="34"/>
        <v>194</v>
      </c>
      <c r="G119" s="49">
        <v>44</v>
      </c>
      <c r="H119" s="4">
        <f t="shared" si="30"/>
        <v>0.13200000000000001</v>
      </c>
      <c r="I119" s="7">
        <f t="shared" si="31"/>
        <v>25.607999999999997</v>
      </c>
      <c r="J119" s="9">
        <f t="shared" si="32"/>
        <v>0.58199999999999996</v>
      </c>
    </row>
    <row r="120" spans="1:10" ht="15.75" customHeight="1">
      <c r="A120" s="196"/>
      <c r="B120" s="64">
        <f t="shared" si="33"/>
        <v>2</v>
      </c>
      <c r="C120" s="223"/>
      <c r="D120" s="41" t="s">
        <v>11</v>
      </c>
      <c r="E120" s="6">
        <v>3.0000000000000001E-3</v>
      </c>
      <c r="F120" s="53">
        <f t="shared" si="34"/>
        <v>194</v>
      </c>
      <c r="G120" s="49">
        <v>28</v>
      </c>
      <c r="H120" s="4">
        <f t="shared" si="30"/>
        <v>8.4000000000000005E-2</v>
      </c>
      <c r="I120" s="7">
        <f t="shared" si="31"/>
        <v>16.295999999999999</v>
      </c>
      <c r="J120" s="9">
        <f t="shared" si="32"/>
        <v>0.58199999999999996</v>
      </c>
    </row>
    <row r="121" spans="1:10" ht="15.75" customHeight="1">
      <c r="A121" s="196"/>
      <c r="B121" s="64">
        <f t="shared" si="33"/>
        <v>2</v>
      </c>
      <c r="C121" s="238" t="s">
        <v>42</v>
      </c>
      <c r="D121" s="41" t="s">
        <v>43</v>
      </c>
      <c r="E121" s="6">
        <v>5.0999999999999997E-2</v>
      </c>
      <c r="F121" s="53">
        <f t="shared" si="34"/>
        <v>194</v>
      </c>
      <c r="G121" s="49">
        <v>50</v>
      </c>
      <c r="H121" s="4">
        <f>G121*E121</f>
        <v>2.5499999999999998</v>
      </c>
      <c r="I121" s="7">
        <f t="shared" si="31"/>
        <v>494.7</v>
      </c>
      <c r="J121" s="9">
        <f t="shared" si="32"/>
        <v>9.8940000000000001</v>
      </c>
    </row>
    <row r="122" spans="1:10" ht="15.75" customHeight="1">
      <c r="A122" s="196"/>
      <c r="B122" s="64">
        <f t="shared" si="33"/>
        <v>2</v>
      </c>
      <c r="C122" s="238"/>
      <c r="D122" s="41" t="s">
        <v>27</v>
      </c>
      <c r="E122" s="6">
        <v>5.0000000000000001E-3</v>
      </c>
      <c r="F122" s="53">
        <f t="shared" si="34"/>
        <v>194</v>
      </c>
      <c r="G122" s="49">
        <v>710</v>
      </c>
      <c r="H122" s="4">
        <f>G122*E122</f>
        <v>3.5500000000000003</v>
      </c>
      <c r="I122" s="7">
        <f t="shared" si="31"/>
        <v>688.69999999999993</v>
      </c>
      <c r="J122" s="9">
        <f t="shared" si="32"/>
        <v>0.97</v>
      </c>
    </row>
    <row r="123" spans="1:10" ht="15.75" customHeight="1">
      <c r="A123" s="196"/>
      <c r="B123" s="64">
        <f t="shared" si="33"/>
        <v>2</v>
      </c>
      <c r="C123" s="235" t="s">
        <v>92</v>
      </c>
      <c r="D123" s="41" t="s">
        <v>25</v>
      </c>
      <c r="E123" s="6">
        <v>4.5999999999999999E-2</v>
      </c>
      <c r="F123" s="53">
        <f t="shared" si="34"/>
        <v>194</v>
      </c>
      <c r="G123" s="49">
        <v>150</v>
      </c>
      <c r="H123" s="4">
        <f t="shared" si="30"/>
        <v>6.8999999999999995</v>
      </c>
      <c r="I123" s="7">
        <f t="shared" si="31"/>
        <v>1338.6</v>
      </c>
      <c r="J123" s="9">
        <f t="shared" si="32"/>
        <v>8.9239999999999995</v>
      </c>
    </row>
    <row r="124" spans="1:10" ht="15.75" customHeight="1">
      <c r="A124" s="196"/>
      <c r="B124" s="64">
        <f t="shared" si="33"/>
        <v>2</v>
      </c>
      <c r="C124" s="236"/>
      <c r="D124" s="41" t="s">
        <v>12</v>
      </c>
      <c r="E124" s="6">
        <v>2.4E-2</v>
      </c>
      <c r="F124" s="53">
        <f t="shared" si="34"/>
        <v>194</v>
      </c>
      <c r="G124" s="49">
        <v>46</v>
      </c>
      <c r="H124" s="4">
        <f t="shared" si="30"/>
        <v>1.1040000000000001</v>
      </c>
      <c r="I124" s="7">
        <f t="shared" si="31"/>
        <v>214.17599999999999</v>
      </c>
      <c r="J124" s="9">
        <f t="shared" si="32"/>
        <v>4.6559999999999997</v>
      </c>
    </row>
    <row r="125" spans="1:10" ht="15.75" customHeight="1">
      <c r="A125" s="196"/>
      <c r="B125" s="64">
        <f t="shared" si="33"/>
        <v>2</v>
      </c>
      <c r="C125" s="236"/>
      <c r="D125" s="41" t="s">
        <v>13</v>
      </c>
      <c r="E125" s="45">
        <v>2.0000000000000001E-4</v>
      </c>
      <c r="F125" s="53">
        <f t="shared" si="34"/>
        <v>194</v>
      </c>
      <c r="G125" s="49">
        <v>440</v>
      </c>
      <c r="H125" s="4">
        <f t="shared" si="30"/>
        <v>8.8000000000000009E-2</v>
      </c>
      <c r="I125" s="7">
        <f t="shared" si="31"/>
        <v>17.071999999999999</v>
      </c>
      <c r="J125" s="9">
        <f t="shared" si="32"/>
        <v>3.8800000000000001E-2</v>
      </c>
    </row>
    <row r="126" spans="1:10" ht="15.75" customHeight="1">
      <c r="A126" s="196"/>
      <c r="B126" s="64">
        <f t="shared" si="33"/>
        <v>2</v>
      </c>
      <c r="C126" s="237"/>
      <c r="D126" s="41" t="s">
        <v>79</v>
      </c>
      <c r="E126" s="6">
        <v>0.17199999999999999</v>
      </c>
      <c r="F126" s="53">
        <f t="shared" si="34"/>
        <v>194</v>
      </c>
      <c r="G126" s="49"/>
      <c r="H126" s="4"/>
      <c r="I126" s="7"/>
      <c r="J126" s="9">
        <f t="shared" si="32"/>
        <v>33.367999999999995</v>
      </c>
    </row>
    <row r="127" spans="1:10" ht="15.75" customHeight="1">
      <c r="A127" s="196"/>
      <c r="B127" s="64">
        <f t="shared" si="33"/>
        <v>2</v>
      </c>
      <c r="C127" s="3" t="s">
        <v>38</v>
      </c>
      <c r="D127" s="46" t="s">
        <v>38</v>
      </c>
      <c r="E127" s="6">
        <v>0.04</v>
      </c>
      <c r="F127" s="53">
        <f t="shared" si="34"/>
        <v>194</v>
      </c>
      <c r="G127" s="49">
        <v>32</v>
      </c>
      <c r="H127" s="4">
        <f t="shared" si="30"/>
        <v>1.28</v>
      </c>
      <c r="I127" s="7">
        <f t="shared" si="31"/>
        <v>248.32</v>
      </c>
      <c r="J127" s="9">
        <f t="shared" si="32"/>
        <v>7.76</v>
      </c>
    </row>
    <row r="128" spans="1:10" ht="15.75" customHeight="1">
      <c r="A128" s="210" t="s">
        <v>41</v>
      </c>
      <c r="B128" s="210"/>
      <c r="C128" s="210"/>
      <c r="D128" s="210"/>
      <c r="E128" s="83"/>
      <c r="F128" s="83"/>
      <c r="G128" s="83"/>
      <c r="H128" s="2">
        <f>SUM(H107:H127)</f>
        <v>60.999999999999986</v>
      </c>
      <c r="I128" s="2">
        <f t="shared" ref="I128:J128" si="35">SUM(I107:I127)</f>
        <v>11834.000000000002</v>
      </c>
      <c r="J128" s="2">
        <f t="shared" si="35"/>
        <v>171.54890909090909</v>
      </c>
    </row>
    <row r="129" spans="1:10" ht="15.75" customHeight="1">
      <c r="A129" s="196" t="s">
        <v>63</v>
      </c>
      <c r="B129" s="61">
        <v>2</v>
      </c>
      <c r="C129" s="217" t="s">
        <v>78</v>
      </c>
      <c r="D129" s="41" t="s">
        <v>6</v>
      </c>
      <c r="E129" s="6">
        <v>4.5999999999999999E-2</v>
      </c>
      <c r="F129" s="49">
        <f>B129*62</f>
        <v>124</v>
      </c>
      <c r="G129" s="49">
        <v>20</v>
      </c>
      <c r="H129" s="4">
        <f>G129*E129</f>
        <v>0.91999999999999993</v>
      </c>
      <c r="I129" s="7">
        <f>J129*G129</f>
        <v>114.08</v>
      </c>
      <c r="J129" s="9">
        <f>F129*E129</f>
        <v>5.7039999999999997</v>
      </c>
    </row>
    <row r="130" spans="1:10" ht="15.75" customHeight="1">
      <c r="A130" s="196"/>
      <c r="B130" s="64">
        <f>B129</f>
        <v>2</v>
      </c>
      <c r="C130" s="217"/>
      <c r="D130" s="41" t="s">
        <v>102</v>
      </c>
      <c r="E130" s="6">
        <v>0.02</v>
      </c>
      <c r="F130" s="53">
        <f>F129</f>
        <v>124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200.88</v>
      </c>
      <c r="J130" s="9">
        <f t="shared" ref="J130:J151" si="38">F130*E130</f>
        <v>2.48</v>
      </c>
    </row>
    <row r="131" spans="1:10" ht="15.75" customHeight="1">
      <c r="A131" s="196"/>
      <c r="B131" s="64">
        <f t="shared" ref="B131:B151" si="39">B130</f>
        <v>2</v>
      </c>
      <c r="C131" s="217"/>
      <c r="D131" s="42" t="s">
        <v>7</v>
      </c>
      <c r="E131" s="6">
        <v>3.0000000000000001E-3</v>
      </c>
      <c r="F131" s="53">
        <f t="shared" ref="F131:F151" si="40">F130</f>
        <v>124</v>
      </c>
      <c r="G131" s="51">
        <v>90</v>
      </c>
      <c r="H131" s="4">
        <f t="shared" si="36"/>
        <v>0.27</v>
      </c>
      <c r="I131" s="7">
        <f t="shared" si="37"/>
        <v>33.479999999999997</v>
      </c>
      <c r="J131" s="9">
        <f t="shared" si="38"/>
        <v>0.372</v>
      </c>
    </row>
    <row r="132" spans="1:10" ht="15.75" customHeight="1">
      <c r="A132" s="196"/>
      <c r="B132" s="64">
        <f t="shared" si="39"/>
        <v>2</v>
      </c>
      <c r="C132" s="217"/>
      <c r="D132" s="41" t="s">
        <v>9</v>
      </c>
      <c r="E132" s="6">
        <v>1.3000000000000001E-2</v>
      </c>
      <c r="F132" s="53">
        <f t="shared" si="40"/>
        <v>124</v>
      </c>
      <c r="G132" s="51">
        <v>44</v>
      </c>
      <c r="H132" s="4">
        <f t="shared" si="36"/>
        <v>0.57200000000000006</v>
      </c>
      <c r="I132" s="7">
        <f t="shared" si="37"/>
        <v>70.927999999999997</v>
      </c>
      <c r="J132" s="9">
        <f t="shared" si="38"/>
        <v>1.6120000000000001</v>
      </c>
    </row>
    <row r="133" spans="1:10" ht="15.75" customHeight="1">
      <c r="A133" s="196"/>
      <c r="B133" s="64">
        <f t="shared" si="39"/>
        <v>2</v>
      </c>
      <c r="C133" s="218" t="s">
        <v>72</v>
      </c>
      <c r="D133" s="41" t="s">
        <v>8</v>
      </c>
      <c r="E133" s="6">
        <v>0.107</v>
      </c>
      <c r="F133" s="53">
        <f t="shared" si="40"/>
        <v>124</v>
      </c>
      <c r="G133" s="49">
        <v>28</v>
      </c>
      <c r="H133" s="4">
        <f t="shared" si="36"/>
        <v>2.996</v>
      </c>
      <c r="I133" s="47">
        <f t="shared" si="37"/>
        <v>371.50399999999996</v>
      </c>
      <c r="J133" s="29">
        <f t="shared" si="38"/>
        <v>13.267999999999999</v>
      </c>
    </row>
    <row r="134" spans="1:10" ht="15.75" customHeight="1">
      <c r="A134" s="196"/>
      <c r="B134" s="64">
        <f t="shared" si="39"/>
        <v>2</v>
      </c>
      <c r="C134" s="219"/>
      <c r="D134" s="41" t="s">
        <v>73</v>
      </c>
      <c r="E134" s="6">
        <v>5.0000000000000001E-3</v>
      </c>
      <c r="F134" s="53">
        <f t="shared" si="40"/>
        <v>124</v>
      </c>
      <c r="G134" s="49">
        <v>40</v>
      </c>
      <c r="H134" s="4">
        <f t="shared" si="36"/>
        <v>0.2</v>
      </c>
      <c r="I134" s="47">
        <f t="shared" si="37"/>
        <v>24.8</v>
      </c>
      <c r="J134" s="29">
        <f t="shared" si="38"/>
        <v>0.62</v>
      </c>
    </row>
    <row r="135" spans="1:10" ht="15.75" customHeight="1">
      <c r="A135" s="196"/>
      <c r="B135" s="64">
        <f t="shared" si="39"/>
        <v>2</v>
      </c>
      <c r="C135" s="219"/>
      <c r="D135" s="41" t="s">
        <v>9</v>
      </c>
      <c r="E135" s="6">
        <v>1.3000000000000001E-2</v>
      </c>
      <c r="F135" s="53">
        <f t="shared" si="40"/>
        <v>124</v>
      </c>
      <c r="G135" s="49">
        <v>44</v>
      </c>
      <c r="H135" s="4">
        <f t="shared" si="36"/>
        <v>0.57200000000000006</v>
      </c>
      <c r="I135" s="47">
        <f t="shared" si="37"/>
        <v>70.927999999999997</v>
      </c>
      <c r="J135" s="29">
        <f t="shared" si="38"/>
        <v>1.6120000000000001</v>
      </c>
    </row>
    <row r="136" spans="1:10" ht="15.75" customHeight="1">
      <c r="A136" s="196"/>
      <c r="B136" s="64">
        <f t="shared" si="39"/>
        <v>2</v>
      </c>
      <c r="C136" s="219"/>
      <c r="D136" s="42" t="s">
        <v>11</v>
      </c>
      <c r="E136" s="6">
        <v>6.0000000000000001E-3</v>
      </c>
      <c r="F136" s="53">
        <f t="shared" si="40"/>
        <v>124</v>
      </c>
      <c r="G136" s="49">
        <v>28</v>
      </c>
      <c r="H136" s="4">
        <f t="shared" si="36"/>
        <v>0.16800000000000001</v>
      </c>
      <c r="I136" s="47">
        <f t="shared" si="37"/>
        <v>20.832000000000001</v>
      </c>
      <c r="J136" s="29">
        <f t="shared" si="38"/>
        <v>0.74399999999999999</v>
      </c>
    </row>
    <row r="137" spans="1:10" ht="15.75" customHeight="1">
      <c r="A137" s="196"/>
      <c r="B137" s="64">
        <f t="shared" si="39"/>
        <v>2</v>
      </c>
      <c r="C137" s="219"/>
      <c r="D137" s="42" t="s">
        <v>7</v>
      </c>
      <c r="E137" s="6">
        <v>5.0000000000000001E-3</v>
      </c>
      <c r="F137" s="53">
        <f t="shared" si="40"/>
        <v>124</v>
      </c>
      <c r="G137" s="49">
        <v>90</v>
      </c>
      <c r="H137" s="4">
        <f t="shared" si="36"/>
        <v>0.45</v>
      </c>
      <c r="I137" s="47">
        <f t="shared" si="37"/>
        <v>55.8</v>
      </c>
      <c r="J137" s="29">
        <f t="shared" si="38"/>
        <v>0.62</v>
      </c>
    </row>
    <row r="138" spans="1:10" ht="15.75" customHeight="1">
      <c r="A138" s="196"/>
      <c r="B138" s="64">
        <f t="shared" si="39"/>
        <v>2</v>
      </c>
      <c r="C138" s="220"/>
      <c r="D138" s="42" t="s">
        <v>79</v>
      </c>
      <c r="E138" s="6">
        <v>0.188</v>
      </c>
      <c r="F138" s="53">
        <f t="shared" si="40"/>
        <v>124</v>
      </c>
      <c r="G138" s="49"/>
      <c r="H138" s="4"/>
      <c r="I138" s="47"/>
      <c r="J138" s="29">
        <f t="shared" si="38"/>
        <v>23.312000000000001</v>
      </c>
    </row>
    <row r="139" spans="1:10" ht="15.75" customHeight="1">
      <c r="A139" s="196"/>
      <c r="B139" s="64">
        <f t="shared" si="39"/>
        <v>2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40"/>
        <v>124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3999.2479999999987</v>
      </c>
      <c r="J139" s="29">
        <f t="shared" si="38"/>
        <v>12.118933333333329</v>
      </c>
    </row>
    <row r="140" spans="1:10" ht="15.75" customHeight="1">
      <c r="A140" s="196"/>
      <c r="B140" s="64">
        <f t="shared" si="39"/>
        <v>2</v>
      </c>
      <c r="C140" s="236"/>
      <c r="D140" s="42" t="s">
        <v>7</v>
      </c>
      <c r="E140" s="6">
        <v>5.0000000000000001E-3</v>
      </c>
      <c r="F140" s="53">
        <f t="shared" si="40"/>
        <v>124</v>
      </c>
      <c r="G140" s="49">
        <v>90</v>
      </c>
      <c r="H140" s="4">
        <f t="shared" si="36"/>
        <v>0.45</v>
      </c>
      <c r="I140" s="47">
        <f t="shared" si="37"/>
        <v>55.8</v>
      </c>
      <c r="J140" s="29">
        <f t="shared" si="38"/>
        <v>0.62</v>
      </c>
    </row>
    <row r="141" spans="1:10" ht="15.75" customHeight="1">
      <c r="A141" s="196"/>
      <c r="B141" s="64">
        <f t="shared" si="39"/>
        <v>2</v>
      </c>
      <c r="C141" s="236"/>
      <c r="D141" s="42" t="s">
        <v>32</v>
      </c>
      <c r="E141" s="6">
        <v>1.2E-2</v>
      </c>
      <c r="F141" s="53">
        <f t="shared" si="40"/>
        <v>124</v>
      </c>
      <c r="G141" s="51">
        <v>170</v>
      </c>
      <c r="H141" s="4">
        <f>G141*E141</f>
        <v>2.04</v>
      </c>
      <c r="I141" s="47">
        <f t="shared" si="37"/>
        <v>252.96</v>
      </c>
      <c r="J141" s="29">
        <f t="shared" si="38"/>
        <v>1.488</v>
      </c>
    </row>
    <row r="142" spans="1:10" ht="15.75" customHeight="1">
      <c r="A142" s="196"/>
      <c r="B142" s="64">
        <f t="shared" si="39"/>
        <v>2</v>
      </c>
      <c r="C142" s="236"/>
      <c r="D142" s="42" t="s">
        <v>11</v>
      </c>
      <c r="E142" s="6">
        <v>1.7999999999999999E-2</v>
      </c>
      <c r="F142" s="53">
        <f t="shared" si="40"/>
        <v>124</v>
      </c>
      <c r="G142" s="49">
        <v>28</v>
      </c>
      <c r="H142" s="4">
        <f t="shared" si="36"/>
        <v>0.504</v>
      </c>
      <c r="I142" s="47">
        <f t="shared" si="37"/>
        <v>62.495999999999995</v>
      </c>
      <c r="J142" s="29">
        <f t="shared" si="38"/>
        <v>2.2319999999999998</v>
      </c>
    </row>
    <row r="143" spans="1:10" ht="15.75" customHeight="1">
      <c r="A143" s="196"/>
      <c r="B143" s="64">
        <f t="shared" si="39"/>
        <v>2</v>
      </c>
      <c r="C143" s="237"/>
      <c r="D143" s="41" t="s">
        <v>16</v>
      </c>
      <c r="E143" s="6">
        <v>4.0000000000000001E-3</v>
      </c>
      <c r="F143" s="53">
        <f t="shared" si="40"/>
        <v>124</v>
      </c>
      <c r="G143" s="49">
        <v>50</v>
      </c>
      <c r="H143" s="4">
        <f t="shared" si="36"/>
        <v>0.2</v>
      </c>
      <c r="I143" s="47">
        <f t="shared" si="37"/>
        <v>24.8</v>
      </c>
      <c r="J143" s="29">
        <f t="shared" si="38"/>
        <v>0.496</v>
      </c>
    </row>
    <row r="144" spans="1:10" ht="15.75" customHeight="1">
      <c r="A144" s="196"/>
      <c r="B144" s="64">
        <f t="shared" si="39"/>
        <v>2</v>
      </c>
      <c r="C144" s="226" t="s">
        <v>37</v>
      </c>
      <c r="D144" s="41" t="s">
        <v>8</v>
      </c>
      <c r="E144" s="6">
        <v>0.17100000000000001</v>
      </c>
      <c r="F144" s="53">
        <f t="shared" si="40"/>
        <v>124</v>
      </c>
      <c r="G144" s="49">
        <v>28</v>
      </c>
      <c r="H144" s="4">
        <f t="shared" si="36"/>
        <v>4.7880000000000003</v>
      </c>
      <c r="I144" s="7">
        <f t="shared" si="37"/>
        <v>593.71199999999999</v>
      </c>
      <c r="J144" s="9">
        <f t="shared" si="38"/>
        <v>21.204000000000001</v>
      </c>
    </row>
    <row r="145" spans="1:15" ht="15.75" customHeight="1">
      <c r="A145" s="196"/>
      <c r="B145" s="64">
        <f t="shared" si="39"/>
        <v>2</v>
      </c>
      <c r="C145" s="227"/>
      <c r="D145" s="41" t="s">
        <v>27</v>
      </c>
      <c r="E145" s="6">
        <v>5.0000000000000001E-3</v>
      </c>
      <c r="F145" s="53">
        <f t="shared" si="40"/>
        <v>124</v>
      </c>
      <c r="G145" s="49">
        <v>710</v>
      </c>
      <c r="H145" s="4">
        <f t="shared" si="36"/>
        <v>3.5500000000000003</v>
      </c>
      <c r="I145" s="7">
        <f t="shared" si="37"/>
        <v>440.2</v>
      </c>
      <c r="J145" s="9">
        <f t="shared" si="38"/>
        <v>0.62</v>
      </c>
    </row>
    <row r="146" spans="1:15" ht="15.75" customHeight="1">
      <c r="A146" s="196"/>
      <c r="B146" s="64">
        <f t="shared" si="39"/>
        <v>2</v>
      </c>
      <c r="C146" s="228"/>
      <c r="D146" s="41" t="s">
        <v>69</v>
      </c>
      <c r="E146" s="6">
        <v>2.4E-2</v>
      </c>
      <c r="F146" s="53">
        <f t="shared" si="40"/>
        <v>124</v>
      </c>
      <c r="G146" s="49">
        <v>90</v>
      </c>
      <c r="H146" s="4">
        <f t="shared" si="36"/>
        <v>2.16</v>
      </c>
      <c r="I146" s="7">
        <f t="shared" si="37"/>
        <v>267.83999999999997</v>
      </c>
      <c r="J146" s="9">
        <f t="shared" si="38"/>
        <v>2.976</v>
      </c>
    </row>
    <row r="147" spans="1:15" ht="15.75" customHeight="1">
      <c r="A147" s="196"/>
      <c r="B147" s="64">
        <f t="shared" si="39"/>
        <v>2</v>
      </c>
      <c r="C147" s="218" t="s">
        <v>39</v>
      </c>
      <c r="D147" s="41" t="s">
        <v>76</v>
      </c>
      <c r="E147" s="8">
        <v>0.02</v>
      </c>
      <c r="F147" s="53">
        <f t="shared" si="40"/>
        <v>124</v>
      </c>
      <c r="G147" s="49">
        <v>250</v>
      </c>
      <c r="H147" s="4">
        <f t="shared" si="36"/>
        <v>5</v>
      </c>
      <c r="I147" s="7">
        <f t="shared" si="37"/>
        <v>620</v>
      </c>
      <c r="J147" s="9">
        <f t="shared" si="38"/>
        <v>2.48</v>
      </c>
      <c r="L147"/>
      <c r="M147"/>
      <c r="N147"/>
      <c r="O147"/>
    </row>
    <row r="148" spans="1:15" s="17" customFormat="1" ht="15.75" customHeight="1">
      <c r="A148" s="196"/>
      <c r="B148" s="64">
        <f t="shared" si="39"/>
        <v>2</v>
      </c>
      <c r="C148" s="219"/>
      <c r="D148" s="41" t="s">
        <v>12</v>
      </c>
      <c r="E148" s="8">
        <v>0.02</v>
      </c>
      <c r="F148" s="53">
        <f t="shared" si="40"/>
        <v>124</v>
      </c>
      <c r="G148" s="49">
        <v>46</v>
      </c>
      <c r="H148" s="4">
        <f t="shared" si="36"/>
        <v>0.92</v>
      </c>
      <c r="I148" s="7">
        <f t="shared" si="37"/>
        <v>114.08</v>
      </c>
      <c r="J148" s="9">
        <f t="shared" si="38"/>
        <v>2.48</v>
      </c>
      <c r="K148"/>
      <c r="L148"/>
      <c r="M148"/>
      <c r="N148"/>
      <c r="O148"/>
    </row>
    <row r="149" spans="1:15" ht="15.75" customHeight="1">
      <c r="A149" s="196"/>
      <c r="B149" s="64">
        <f t="shared" si="39"/>
        <v>2</v>
      </c>
      <c r="C149" s="219"/>
      <c r="D149" s="41" t="s">
        <v>13</v>
      </c>
      <c r="E149" s="20">
        <v>2.0000000000000001E-4</v>
      </c>
      <c r="F149" s="53">
        <f t="shared" si="40"/>
        <v>124</v>
      </c>
      <c r="G149" s="49">
        <v>440</v>
      </c>
      <c r="H149" s="4">
        <f t="shared" si="36"/>
        <v>8.8000000000000009E-2</v>
      </c>
      <c r="I149" s="7">
        <f t="shared" si="37"/>
        <v>10.912000000000001</v>
      </c>
      <c r="J149" s="9">
        <f t="shared" si="38"/>
        <v>2.4800000000000003E-2</v>
      </c>
      <c r="L149"/>
      <c r="M149"/>
      <c r="N149"/>
      <c r="O149"/>
    </row>
    <row r="150" spans="1:15" ht="15.75" customHeight="1">
      <c r="A150" s="196"/>
      <c r="B150" s="64">
        <f t="shared" si="39"/>
        <v>2</v>
      </c>
      <c r="C150" s="220"/>
      <c r="D150" s="41" t="s">
        <v>79</v>
      </c>
      <c r="E150" s="8">
        <v>0.2</v>
      </c>
      <c r="F150" s="53">
        <f t="shared" si="40"/>
        <v>124</v>
      </c>
      <c r="G150" s="49"/>
      <c r="H150" s="4"/>
      <c r="I150" s="7"/>
      <c r="J150" s="9">
        <f t="shared" si="38"/>
        <v>24.8</v>
      </c>
      <c r="L150"/>
      <c r="M150"/>
      <c r="N150"/>
      <c r="O150"/>
    </row>
    <row r="151" spans="1:15" ht="15.75" customHeight="1">
      <c r="A151" s="196"/>
      <c r="B151" s="61">
        <f t="shared" si="39"/>
        <v>2</v>
      </c>
      <c r="C151" s="3" t="s">
        <v>38</v>
      </c>
      <c r="D151" s="46" t="s">
        <v>38</v>
      </c>
      <c r="E151" s="6">
        <v>0.04</v>
      </c>
      <c r="F151" s="53">
        <f t="shared" si="40"/>
        <v>124</v>
      </c>
      <c r="G151" s="49">
        <v>32</v>
      </c>
      <c r="H151" s="4">
        <f t="shared" si="36"/>
        <v>1.28</v>
      </c>
      <c r="I151" s="47">
        <f t="shared" si="37"/>
        <v>158.72</v>
      </c>
      <c r="J151" s="29">
        <f t="shared" si="38"/>
        <v>4.96</v>
      </c>
      <c r="L151" s="18"/>
    </row>
    <row r="152" spans="1:15" ht="15.75" customHeight="1">
      <c r="A152" s="210" t="s">
        <v>41</v>
      </c>
      <c r="B152" s="210"/>
      <c r="C152" s="210"/>
      <c r="D152" s="210"/>
      <c r="E152" s="83"/>
      <c r="F152" s="83"/>
      <c r="G152" s="83"/>
      <c r="H152" s="2">
        <f>SUM(H129:H151)</f>
        <v>60.999999999999993</v>
      </c>
      <c r="I152" s="2">
        <f t="shared" ref="I152:J152" si="41">SUM(I129:I151)</f>
        <v>7564</v>
      </c>
      <c r="J152" s="2">
        <f t="shared" si="41"/>
        <v>126.84373333333332</v>
      </c>
      <c r="L152"/>
      <c r="M152"/>
      <c r="N152"/>
      <c r="O152"/>
    </row>
    <row r="153" spans="1:15" customFormat="1" ht="15.75" customHeight="1"/>
    <row r="154" spans="1:15" customFormat="1" ht="15.75" customHeight="1"/>
    <row r="155" spans="1:15" customFormat="1" ht="15.75" customHeight="1"/>
    <row r="156" spans="1:15" customFormat="1" ht="15.75" customHeight="1"/>
    <row r="157" spans="1:15" customFormat="1" ht="15.75" customHeight="1"/>
    <row r="158" spans="1:15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>
      <c r="A159" s="232" t="s">
        <v>64</v>
      </c>
      <c r="B159" s="60">
        <v>2</v>
      </c>
      <c r="C159" s="226" t="s">
        <v>5</v>
      </c>
      <c r="D159" s="41" t="s">
        <v>6</v>
      </c>
      <c r="E159" s="8">
        <v>2.5000000000000001E-2</v>
      </c>
      <c r="F159" s="49">
        <f>B159*97</f>
        <v>194</v>
      </c>
      <c r="G159" s="49">
        <v>20</v>
      </c>
      <c r="H159" s="5">
        <f>G159*E159</f>
        <v>0.5</v>
      </c>
      <c r="I159" s="7">
        <f>J159*G159</f>
        <v>97.000000000000014</v>
      </c>
      <c r="J159" s="9">
        <f>F159*E159</f>
        <v>4.8500000000000005</v>
      </c>
      <c r="L159" s="18"/>
    </row>
    <row r="160" spans="1:15" ht="15.75" customHeight="1">
      <c r="A160" s="233"/>
      <c r="B160" s="63">
        <f>B159</f>
        <v>2</v>
      </c>
      <c r="C160" s="227"/>
      <c r="D160" s="41" t="s">
        <v>7</v>
      </c>
      <c r="E160" s="8">
        <v>6.0000000000000001E-3</v>
      </c>
      <c r="F160" s="53">
        <f>F159</f>
        <v>194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104.75999999999999</v>
      </c>
      <c r="J160" s="9">
        <f t="shared" ref="J160:J176" si="44">F160*E160</f>
        <v>1.1639999999999999</v>
      </c>
      <c r="L160" s="18"/>
    </row>
    <row r="161" spans="1:15" ht="15.75" customHeight="1">
      <c r="A161" s="233"/>
      <c r="B161" s="63">
        <f t="shared" ref="B161:B176" si="45">B160</f>
        <v>2</v>
      </c>
      <c r="C161" s="227"/>
      <c r="D161" s="41" t="s">
        <v>8</v>
      </c>
      <c r="E161" s="8">
        <v>3.4000000000000002E-2</v>
      </c>
      <c r="F161" s="53">
        <f t="shared" ref="F161:F176" si="46">F160</f>
        <v>194</v>
      </c>
      <c r="G161" s="49">
        <v>28</v>
      </c>
      <c r="H161" s="5">
        <f t="shared" si="42"/>
        <v>0.95200000000000007</v>
      </c>
      <c r="I161" s="7">
        <f t="shared" si="43"/>
        <v>184.68799999999999</v>
      </c>
      <c r="J161" s="9">
        <f t="shared" si="44"/>
        <v>6.5960000000000001</v>
      </c>
      <c r="L161" s="18"/>
    </row>
    <row r="162" spans="1:15" ht="15.75" customHeight="1">
      <c r="A162" s="233"/>
      <c r="B162" s="63">
        <f t="shared" si="45"/>
        <v>2</v>
      </c>
      <c r="C162" s="227"/>
      <c r="D162" s="41" t="s">
        <v>10</v>
      </c>
      <c r="E162" s="8">
        <v>2.5000000000000001E-2</v>
      </c>
      <c r="F162" s="53">
        <f t="shared" si="46"/>
        <v>194</v>
      </c>
      <c r="G162" s="49">
        <v>86</v>
      </c>
      <c r="H162" s="5">
        <f t="shared" si="42"/>
        <v>2.15</v>
      </c>
      <c r="I162" s="7">
        <f t="shared" si="43"/>
        <v>417.1</v>
      </c>
      <c r="J162" s="9">
        <f t="shared" si="44"/>
        <v>4.8500000000000005</v>
      </c>
      <c r="L162" s="18"/>
    </row>
    <row r="163" spans="1:15" ht="15.75" customHeight="1">
      <c r="A163" s="233"/>
      <c r="B163" s="63">
        <f t="shared" si="45"/>
        <v>2</v>
      </c>
      <c r="C163" s="227"/>
      <c r="D163" s="41" t="s">
        <v>9</v>
      </c>
      <c r="E163" s="8">
        <v>1.7999999999999999E-2</v>
      </c>
      <c r="F163" s="53">
        <f t="shared" si="46"/>
        <v>194</v>
      </c>
      <c r="G163" s="49">
        <v>44</v>
      </c>
      <c r="H163" s="5">
        <f t="shared" si="42"/>
        <v>0.79199999999999993</v>
      </c>
      <c r="I163" s="7">
        <f t="shared" si="43"/>
        <v>153.64799999999997</v>
      </c>
      <c r="J163" s="9">
        <f t="shared" si="44"/>
        <v>3.4919999999999995</v>
      </c>
      <c r="L163" s="18"/>
    </row>
    <row r="164" spans="1:15" ht="15.75" customHeight="1">
      <c r="A164" s="233"/>
      <c r="B164" s="63">
        <f t="shared" si="45"/>
        <v>2</v>
      </c>
      <c r="C164" s="228"/>
      <c r="D164" s="41" t="s">
        <v>11</v>
      </c>
      <c r="E164" s="8">
        <v>1.7999999999999999E-2</v>
      </c>
      <c r="F164" s="53">
        <f t="shared" si="46"/>
        <v>194</v>
      </c>
      <c r="G164" s="49">
        <v>28</v>
      </c>
      <c r="H164" s="5">
        <f t="shared" si="42"/>
        <v>0.504</v>
      </c>
      <c r="I164" s="7">
        <f t="shared" si="43"/>
        <v>97.775999999999982</v>
      </c>
      <c r="J164" s="9">
        <f t="shared" si="44"/>
        <v>3.4919999999999995</v>
      </c>
      <c r="L164" s="18"/>
    </row>
    <row r="165" spans="1:15" ht="15.75" customHeight="1">
      <c r="A165" s="233"/>
      <c r="B165" s="63">
        <f t="shared" si="45"/>
        <v>2</v>
      </c>
      <c r="C165" s="218" t="s">
        <v>58</v>
      </c>
      <c r="D165" s="41" t="s">
        <v>8</v>
      </c>
      <c r="E165" s="8">
        <v>0.1</v>
      </c>
      <c r="F165" s="53">
        <f t="shared" si="46"/>
        <v>194</v>
      </c>
      <c r="G165" s="49">
        <v>28</v>
      </c>
      <c r="H165" s="5">
        <f>G165*E165</f>
        <v>2.8000000000000003</v>
      </c>
      <c r="I165" s="7">
        <f t="shared" si="43"/>
        <v>543.20000000000005</v>
      </c>
      <c r="J165" s="9">
        <f t="shared" si="44"/>
        <v>19.400000000000002</v>
      </c>
      <c r="L165" s="18"/>
    </row>
    <row r="166" spans="1:15" ht="15.75" customHeight="1">
      <c r="A166" s="233"/>
      <c r="B166" s="63">
        <f t="shared" si="45"/>
        <v>2</v>
      </c>
      <c r="C166" s="219"/>
      <c r="D166" s="42" t="s">
        <v>56</v>
      </c>
      <c r="E166" s="6">
        <v>0.01</v>
      </c>
      <c r="F166" s="53">
        <f t="shared" si="46"/>
        <v>194</v>
      </c>
      <c r="G166" s="50">
        <v>50</v>
      </c>
      <c r="H166" s="5">
        <f t="shared" ref="H166:H169" si="47">E166*G166</f>
        <v>0.5</v>
      </c>
      <c r="I166" s="7">
        <f t="shared" si="43"/>
        <v>97</v>
      </c>
      <c r="J166" s="6">
        <f t="shared" si="44"/>
        <v>1.94</v>
      </c>
      <c r="L166" s="18"/>
    </row>
    <row r="167" spans="1:15" ht="15.75" customHeight="1">
      <c r="A167" s="233"/>
      <c r="B167" s="63">
        <f t="shared" si="45"/>
        <v>2</v>
      </c>
      <c r="C167" s="219"/>
      <c r="D167" s="42" t="s">
        <v>9</v>
      </c>
      <c r="E167" s="6">
        <v>1.2999999999999999E-2</v>
      </c>
      <c r="F167" s="53">
        <f t="shared" si="46"/>
        <v>194</v>
      </c>
      <c r="G167" s="50">
        <v>44</v>
      </c>
      <c r="H167" s="5">
        <f t="shared" si="47"/>
        <v>0.57199999999999995</v>
      </c>
      <c r="I167" s="7">
        <f t="shared" si="43"/>
        <v>110.96799999999999</v>
      </c>
      <c r="J167" s="6">
        <f t="shared" si="44"/>
        <v>2.5219999999999998</v>
      </c>
      <c r="L167" s="18"/>
    </row>
    <row r="168" spans="1:15" ht="15.75" customHeight="1">
      <c r="A168" s="233"/>
      <c r="B168" s="63">
        <f t="shared" si="45"/>
        <v>2</v>
      </c>
      <c r="C168" s="219"/>
      <c r="D168" s="42" t="s">
        <v>11</v>
      </c>
      <c r="E168" s="6">
        <v>1.2E-2</v>
      </c>
      <c r="F168" s="53">
        <f t="shared" si="46"/>
        <v>194</v>
      </c>
      <c r="G168" s="50">
        <v>28</v>
      </c>
      <c r="H168" s="5">
        <f t="shared" si="47"/>
        <v>0.33600000000000002</v>
      </c>
      <c r="I168" s="7">
        <f t="shared" si="43"/>
        <v>65.183999999999997</v>
      </c>
      <c r="J168" s="6">
        <f t="shared" si="44"/>
        <v>2.3279999999999998</v>
      </c>
      <c r="L168" s="18"/>
    </row>
    <row r="169" spans="1:15" ht="15.75" customHeight="1">
      <c r="A169" s="233"/>
      <c r="B169" s="63">
        <f t="shared" si="45"/>
        <v>2</v>
      </c>
      <c r="C169" s="219"/>
      <c r="D169" s="42" t="s">
        <v>7</v>
      </c>
      <c r="E169" s="6">
        <v>3.0000000000000001E-3</v>
      </c>
      <c r="F169" s="53">
        <f t="shared" si="46"/>
        <v>194</v>
      </c>
      <c r="G169" s="50">
        <v>90</v>
      </c>
      <c r="H169" s="5">
        <f t="shared" si="47"/>
        <v>0.27</v>
      </c>
      <c r="I169" s="7">
        <f t="shared" si="43"/>
        <v>52.379999999999995</v>
      </c>
      <c r="J169" s="6">
        <f t="shared" si="44"/>
        <v>0.58199999999999996</v>
      </c>
      <c r="L169" s="18"/>
    </row>
    <row r="170" spans="1:15" ht="15.75" customHeight="1">
      <c r="A170" s="233"/>
      <c r="B170" s="63">
        <f t="shared" si="45"/>
        <v>2</v>
      </c>
      <c r="C170" s="220"/>
      <c r="D170" s="42" t="s">
        <v>79</v>
      </c>
      <c r="E170" s="6">
        <v>0.188</v>
      </c>
      <c r="F170" s="53">
        <f t="shared" si="46"/>
        <v>194</v>
      </c>
      <c r="G170" s="50"/>
      <c r="H170" s="5"/>
      <c r="I170" s="7"/>
      <c r="J170" s="6">
        <f t="shared" si="44"/>
        <v>36.472000000000001</v>
      </c>
      <c r="L170" s="18"/>
    </row>
    <row r="171" spans="1:15" ht="15.75" customHeight="1">
      <c r="A171" s="233"/>
      <c r="B171" s="63">
        <f t="shared" si="45"/>
        <v>2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6"/>
        <v>194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3323.9960000000015</v>
      </c>
      <c r="J171" s="6">
        <f t="shared" si="44"/>
        <v>16.787858585858594</v>
      </c>
      <c r="L171" s="18"/>
    </row>
    <row r="172" spans="1:15" ht="15.75" customHeight="1">
      <c r="A172" s="233"/>
      <c r="B172" s="63">
        <f t="shared" si="45"/>
        <v>2</v>
      </c>
      <c r="C172" s="223"/>
      <c r="D172" s="41" t="s">
        <v>27</v>
      </c>
      <c r="E172" s="6">
        <v>1.2E-2</v>
      </c>
      <c r="F172" s="53">
        <f t="shared" si="46"/>
        <v>194</v>
      </c>
      <c r="G172" s="49">
        <v>710</v>
      </c>
      <c r="H172" s="5">
        <f t="shared" ref="H172:H176" si="48">G172*E172</f>
        <v>8.52</v>
      </c>
      <c r="I172" s="7">
        <f t="shared" si="43"/>
        <v>1652.8799999999999</v>
      </c>
      <c r="J172" s="6">
        <f t="shared" si="44"/>
        <v>2.3279999999999998</v>
      </c>
      <c r="L172"/>
      <c r="M172"/>
      <c r="N172"/>
      <c r="O172"/>
    </row>
    <row r="173" spans="1:15" ht="15.75" customHeight="1">
      <c r="A173" s="233"/>
      <c r="B173" s="63">
        <f t="shared" si="45"/>
        <v>2</v>
      </c>
      <c r="C173" s="234" t="s">
        <v>26</v>
      </c>
      <c r="D173" s="42" t="s">
        <v>21</v>
      </c>
      <c r="E173" s="6">
        <v>6.0999999999999999E-2</v>
      </c>
      <c r="F173" s="53">
        <f t="shared" si="46"/>
        <v>194</v>
      </c>
      <c r="G173" s="50">
        <v>90</v>
      </c>
      <c r="H173" s="5">
        <f t="shared" ref="H173:H174" si="49">E173*G173</f>
        <v>5.49</v>
      </c>
      <c r="I173" s="7">
        <f t="shared" si="43"/>
        <v>1065.06</v>
      </c>
      <c r="J173" s="6">
        <f t="shared" si="44"/>
        <v>11.834</v>
      </c>
      <c r="L173"/>
      <c r="M173"/>
      <c r="N173"/>
      <c r="O173"/>
    </row>
    <row r="174" spans="1:15" ht="15" customHeight="1">
      <c r="A174" s="233"/>
      <c r="B174" s="63">
        <f t="shared" si="45"/>
        <v>2</v>
      </c>
      <c r="C174" s="234"/>
      <c r="D174" s="42" t="s">
        <v>27</v>
      </c>
      <c r="E174" s="6">
        <v>6.0000000000000001E-3</v>
      </c>
      <c r="F174" s="53">
        <f t="shared" si="46"/>
        <v>194</v>
      </c>
      <c r="G174" s="50">
        <v>710</v>
      </c>
      <c r="H174" s="5">
        <f t="shared" si="49"/>
        <v>4.26</v>
      </c>
      <c r="I174" s="7">
        <f t="shared" si="43"/>
        <v>826.43999999999994</v>
      </c>
      <c r="J174" s="6">
        <f t="shared" si="44"/>
        <v>1.1639999999999999</v>
      </c>
      <c r="L174"/>
      <c r="M174"/>
      <c r="N174"/>
      <c r="O174"/>
    </row>
    <row r="175" spans="1:15" ht="15.75" customHeight="1">
      <c r="A175" s="233"/>
      <c r="B175" s="63">
        <f t="shared" si="45"/>
        <v>2</v>
      </c>
      <c r="C175" s="87" t="s">
        <v>65</v>
      </c>
      <c r="D175" s="43" t="s">
        <v>65</v>
      </c>
      <c r="E175" s="8">
        <v>0.2</v>
      </c>
      <c r="F175" s="53">
        <f t="shared" si="46"/>
        <v>194</v>
      </c>
      <c r="G175" s="49">
        <v>72</v>
      </c>
      <c r="H175" s="5">
        <f t="shared" si="48"/>
        <v>14.4</v>
      </c>
      <c r="I175" s="7">
        <f t="shared" si="43"/>
        <v>2793.6000000000004</v>
      </c>
      <c r="J175" s="9">
        <f t="shared" si="44"/>
        <v>38.800000000000004</v>
      </c>
      <c r="L175"/>
      <c r="M175"/>
      <c r="N175"/>
      <c r="O175"/>
    </row>
    <row r="176" spans="1:15" ht="15.75" customHeight="1">
      <c r="A176" s="233"/>
      <c r="B176" s="63">
        <f t="shared" si="45"/>
        <v>2</v>
      </c>
      <c r="C176" s="3" t="s">
        <v>38</v>
      </c>
      <c r="D176" s="46" t="s">
        <v>38</v>
      </c>
      <c r="E176" s="9">
        <v>0.04</v>
      </c>
      <c r="F176" s="53">
        <f t="shared" si="46"/>
        <v>194</v>
      </c>
      <c r="G176" s="49">
        <v>32</v>
      </c>
      <c r="H176" s="5">
        <f t="shared" si="48"/>
        <v>1.28</v>
      </c>
      <c r="I176" s="7">
        <f t="shared" si="43"/>
        <v>248.32</v>
      </c>
      <c r="J176" s="9">
        <f t="shared" si="44"/>
        <v>7.76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83"/>
      <c r="F177" s="83"/>
      <c r="G177" s="83"/>
      <c r="H177" s="2">
        <f>SUM(H159:H176)</f>
        <v>61.000000000000007</v>
      </c>
      <c r="I177" s="2">
        <f>SUM(I159:I176)</f>
        <v>11834.000000000002</v>
      </c>
      <c r="J177" s="2">
        <f>SUM(J159:J176)</f>
        <v>166.36185858585861</v>
      </c>
    </row>
    <row r="178" spans="1:15" ht="15.75" customHeight="1">
      <c r="A178" s="180" t="s">
        <v>66</v>
      </c>
      <c r="B178" s="61">
        <v>2</v>
      </c>
      <c r="C178" s="217" t="s">
        <v>100</v>
      </c>
      <c r="D178" s="41" t="s">
        <v>4</v>
      </c>
      <c r="E178" s="6">
        <v>0.06</v>
      </c>
      <c r="F178" s="49">
        <f>B178*97</f>
        <v>194</v>
      </c>
      <c r="G178" s="51">
        <v>25</v>
      </c>
      <c r="H178" s="4">
        <f>G178*E178</f>
        <v>1.5</v>
      </c>
      <c r="I178" s="7">
        <f>J178*G178</f>
        <v>290.99999999999994</v>
      </c>
      <c r="J178" s="9">
        <f>F178*E178</f>
        <v>11.639999999999999</v>
      </c>
    </row>
    <row r="179" spans="1:15" ht="15.75" customHeight="1">
      <c r="A179" s="181"/>
      <c r="B179" s="64">
        <f>B178</f>
        <v>2</v>
      </c>
      <c r="C179" s="217"/>
      <c r="D179" s="41" t="s">
        <v>9</v>
      </c>
      <c r="E179" s="6">
        <v>8.0000000000000002E-3</v>
      </c>
      <c r="F179" s="53">
        <f>F178</f>
        <v>194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68.287999999999997</v>
      </c>
      <c r="J179" s="9">
        <f t="shared" ref="J179:J199" si="52">F179*E179</f>
        <v>1.552</v>
      </c>
    </row>
    <row r="180" spans="1:15" ht="15.75" customHeight="1">
      <c r="A180" s="181"/>
      <c r="B180" s="64">
        <f t="shared" ref="B180:B199" si="53">B179</f>
        <v>2</v>
      </c>
      <c r="C180" s="217"/>
      <c r="D180" s="42" t="s">
        <v>13</v>
      </c>
      <c r="E180" s="45">
        <v>2.0000000000000001E-4</v>
      </c>
      <c r="F180" s="53">
        <f t="shared" ref="F180:F199" si="54">F179</f>
        <v>194</v>
      </c>
      <c r="G180" s="51">
        <v>440</v>
      </c>
      <c r="H180" s="4">
        <f t="shared" si="50"/>
        <v>8.8000000000000009E-2</v>
      </c>
      <c r="I180" s="7">
        <f t="shared" si="51"/>
        <v>17.071999999999999</v>
      </c>
      <c r="J180" s="9">
        <f t="shared" si="52"/>
        <v>3.8800000000000001E-2</v>
      </c>
    </row>
    <row r="181" spans="1:15" ht="15.75" customHeight="1">
      <c r="A181" s="181"/>
      <c r="B181" s="64">
        <f t="shared" si="53"/>
        <v>2</v>
      </c>
      <c r="C181" s="217"/>
      <c r="D181" s="41" t="s">
        <v>12</v>
      </c>
      <c r="E181" s="6">
        <v>3.0000000000000001E-3</v>
      </c>
      <c r="F181" s="53">
        <f t="shared" si="54"/>
        <v>194</v>
      </c>
      <c r="G181" s="51">
        <v>46</v>
      </c>
      <c r="H181" s="4">
        <f t="shared" si="50"/>
        <v>0.13800000000000001</v>
      </c>
      <c r="I181" s="7">
        <f t="shared" si="51"/>
        <v>26.771999999999998</v>
      </c>
      <c r="J181" s="9">
        <f t="shared" si="52"/>
        <v>0.58199999999999996</v>
      </c>
    </row>
    <row r="182" spans="1:15" ht="15.75" customHeight="1">
      <c r="A182" s="181"/>
      <c r="B182" s="64">
        <f t="shared" si="53"/>
        <v>2</v>
      </c>
      <c r="C182" s="217"/>
      <c r="D182" s="42" t="s">
        <v>7</v>
      </c>
      <c r="E182" s="6">
        <v>3.0000000000000001E-3</v>
      </c>
      <c r="F182" s="53">
        <f t="shared" si="54"/>
        <v>194</v>
      </c>
      <c r="G182" s="49">
        <v>90</v>
      </c>
      <c r="H182" s="4">
        <f t="shared" si="50"/>
        <v>0.27</v>
      </c>
      <c r="I182" s="7">
        <f t="shared" si="51"/>
        <v>52.379999999999995</v>
      </c>
      <c r="J182" s="9">
        <f t="shared" si="52"/>
        <v>0.58199999999999996</v>
      </c>
    </row>
    <row r="183" spans="1:15" ht="15.75" customHeight="1">
      <c r="A183" s="181"/>
      <c r="B183" s="64">
        <f t="shared" si="53"/>
        <v>2</v>
      </c>
      <c r="C183" s="218" t="s">
        <v>23</v>
      </c>
      <c r="D183" s="41" t="s">
        <v>8</v>
      </c>
      <c r="E183" s="6">
        <v>0.1</v>
      </c>
      <c r="F183" s="53">
        <f t="shared" si="54"/>
        <v>194</v>
      </c>
      <c r="G183" s="49">
        <v>28</v>
      </c>
      <c r="H183" s="4">
        <f t="shared" si="50"/>
        <v>2.8000000000000003</v>
      </c>
      <c r="I183" s="7">
        <f t="shared" si="51"/>
        <v>543.20000000000005</v>
      </c>
      <c r="J183" s="9">
        <f t="shared" si="52"/>
        <v>19.400000000000002</v>
      </c>
    </row>
    <row r="184" spans="1:15" ht="15.75" customHeight="1">
      <c r="A184" s="181"/>
      <c r="B184" s="64">
        <f t="shared" si="53"/>
        <v>2</v>
      </c>
      <c r="C184" s="219"/>
      <c r="D184" s="41" t="s">
        <v>18</v>
      </c>
      <c r="E184" s="6">
        <v>0.02</v>
      </c>
      <c r="F184" s="53">
        <f t="shared" si="54"/>
        <v>194</v>
      </c>
      <c r="G184" s="49">
        <v>52</v>
      </c>
      <c r="H184" s="4">
        <f t="shared" si="50"/>
        <v>1.04</v>
      </c>
      <c r="I184" s="7">
        <f t="shared" si="51"/>
        <v>201.76</v>
      </c>
      <c r="J184" s="9">
        <f t="shared" si="52"/>
        <v>3.88</v>
      </c>
    </row>
    <row r="185" spans="1:15" ht="15.75" customHeight="1">
      <c r="A185" s="181"/>
      <c r="B185" s="64">
        <f t="shared" si="53"/>
        <v>2</v>
      </c>
      <c r="C185" s="219"/>
      <c r="D185" s="41" t="s">
        <v>9</v>
      </c>
      <c r="E185" s="6">
        <v>1.3000000000000001E-2</v>
      </c>
      <c r="F185" s="53">
        <f t="shared" si="54"/>
        <v>194</v>
      </c>
      <c r="G185" s="49">
        <v>44</v>
      </c>
      <c r="H185" s="4">
        <f t="shared" si="50"/>
        <v>0.57200000000000006</v>
      </c>
      <c r="I185" s="7">
        <f t="shared" si="51"/>
        <v>110.96800000000002</v>
      </c>
      <c r="J185" s="9">
        <f t="shared" si="52"/>
        <v>2.5220000000000002</v>
      </c>
    </row>
    <row r="186" spans="1:15" ht="15.75" customHeight="1">
      <c r="A186" s="181"/>
      <c r="B186" s="64">
        <f t="shared" si="53"/>
        <v>2</v>
      </c>
      <c r="C186" s="219"/>
      <c r="D186" s="42" t="s">
        <v>11</v>
      </c>
      <c r="E186" s="6">
        <v>1.2E-2</v>
      </c>
      <c r="F186" s="53">
        <f t="shared" si="54"/>
        <v>194</v>
      </c>
      <c r="G186" s="49">
        <v>28</v>
      </c>
      <c r="H186" s="4">
        <f t="shared" si="50"/>
        <v>0.33600000000000002</v>
      </c>
      <c r="I186" s="7">
        <f t="shared" si="51"/>
        <v>65.183999999999997</v>
      </c>
      <c r="J186" s="9">
        <f t="shared" si="52"/>
        <v>2.3279999999999998</v>
      </c>
    </row>
    <row r="187" spans="1:15" ht="15.75" customHeight="1">
      <c r="A187" s="181"/>
      <c r="B187" s="64">
        <f t="shared" si="53"/>
        <v>2</v>
      </c>
      <c r="C187" s="219"/>
      <c r="D187" s="42" t="s">
        <v>7</v>
      </c>
      <c r="E187" s="6">
        <v>5.0000000000000001E-3</v>
      </c>
      <c r="F187" s="53">
        <f t="shared" si="54"/>
        <v>194</v>
      </c>
      <c r="G187" s="49">
        <v>90</v>
      </c>
      <c r="H187" s="4">
        <f t="shared" si="50"/>
        <v>0.45</v>
      </c>
      <c r="I187" s="7">
        <f t="shared" si="51"/>
        <v>87.3</v>
      </c>
      <c r="J187" s="9">
        <f t="shared" si="52"/>
        <v>0.97</v>
      </c>
    </row>
    <row r="188" spans="1:15" ht="15.75" customHeight="1">
      <c r="A188" s="181"/>
      <c r="B188" s="64">
        <f t="shared" si="53"/>
        <v>2</v>
      </c>
      <c r="C188" s="220"/>
      <c r="D188" s="42" t="s">
        <v>79</v>
      </c>
      <c r="E188" s="6">
        <v>0.17499999999999999</v>
      </c>
      <c r="F188" s="53">
        <f t="shared" si="54"/>
        <v>194</v>
      </c>
      <c r="G188" s="50"/>
      <c r="H188" s="5"/>
      <c r="I188" s="7"/>
      <c r="J188" s="6">
        <f t="shared" si="52"/>
        <v>33.949999999999996</v>
      </c>
      <c r="L188"/>
      <c r="M188"/>
      <c r="N188"/>
      <c r="O188"/>
    </row>
    <row r="189" spans="1:15" ht="15.75" customHeight="1">
      <c r="A189" s="181"/>
      <c r="B189" s="64">
        <f t="shared" si="53"/>
        <v>2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4"/>
        <v>194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5603.1080000000002</v>
      </c>
      <c r="J189" s="9">
        <f t="shared" si="52"/>
        <v>28.298525252525252</v>
      </c>
    </row>
    <row r="190" spans="1:15" ht="15.75" customHeight="1">
      <c r="A190" s="181"/>
      <c r="B190" s="64">
        <f t="shared" si="53"/>
        <v>2</v>
      </c>
      <c r="C190" s="222"/>
      <c r="D190" s="41" t="s">
        <v>9</v>
      </c>
      <c r="E190" s="6">
        <v>0.02</v>
      </c>
      <c r="F190" s="53">
        <f t="shared" si="54"/>
        <v>194</v>
      </c>
      <c r="G190" s="51">
        <v>44</v>
      </c>
      <c r="H190" s="4">
        <f>G190*E190</f>
        <v>0.88</v>
      </c>
      <c r="I190" s="7">
        <f t="shared" si="51"/>
        <v>170.72</v>
      </c>
      <c r="J190" s="9">
        <f t="shared" si="52"/>
        <v>3.88</v>
      </c>
    </row>
    <row r="191" spans="1:15" ht="15.75" customHeight="1">
      <c r="A191" s="181"/>
      <c r="B191" s="64">
        <f t="shared" si="53"/>
        <v>2</v>
      </c>
      <c r="C191" s="222"/>
      <c r="D191" s="42" t="s">
        <v>11</v>
      </c>
      <c r="E191" s="6">
        <v>1.2999999999999999E-2</v>
      </c>
      <c r="F191" s="53">
        <f t="shared" si="54"/>
        <v>194</v>
      </c>
      <c r="G191" s="49">
        <v>28</v>
      </c>
      <c r="H191" s="4">
        <f t="shared" ref="H191" si="55">G191*E191</f>
        <v>0.36399999999999999</v>
      </c>
      <c r="I191" s="7">
        <f t="shared" si="51"/>
        <v>70.616</v>
      </c>
      <c r="J191" s="9">
        <f t="shared" si="52"/>
        <v>2.5219999999999998</v>
      </c>
    </row>
    <row r="192" spans="1:15" ht="15.75" customHeight="1">
      <c r="A192" s="181"/>
      <c r="B192" s="64">
        <f t="shared" si="53"/>
        <v>2</v>
      </c>
      <c r="C192" s="222"/>
      <c r="D192" s="42" t="s">
        <v>27</v>
      </c>
      <c r="E192" s="6">
        <v>0.01</v>
      </c>
      <c r="F192" s="53">
        <f t="shared" si="54"/>
        <v>194</v>
      </c>
      <c r="G192" s="49">
        <v>710</v>
      </c>
      <c r="H192" s="4">
        <f>G192*E192</f>
        <v>7.1000000000000005</v>
      </c>
      <c r="I192" s="7">
        <f t="shared" si="51"/>
        <v>1377.3999999999999</v>
      </c>
      <c r="J192" s="9">
        <f t="shared" si="52"/>
        <v>1.94</v>
      </c>
    </row>
    <row r="193" spans="1:15" ht="15.75" customHeight="1">
      <c r="A193" s="181"/>
      <c r="B193" s="64">
        <f t="shared" si="53"/>
        <v>2</v>
      </c>
      <c r="C193" s="223"/>
      <c r="D193" s="42" t="s">
        <v>87</v>
      </c>
      <c r="E193" s="6">
        <v>5.8000000000000003E-2</v>
      </c>
      <c r="F193" s="53">
        <f t="shared" si="54"/>
        <v>194</v>
      </c>
      <c r="G193" s="49">
        <v>82</v>
      </c>
      <c r="H193" s="4">
        <f t="shared" ref="H193:H196" si="56">G193*E193</f>
        <v>4.7560000000000002</v>
      </c>
      <c r="I193" s="7">
        <f t="shared" si="51"/>
        <v>922.6640000000001</v>
      </c>
      <c r="J193" s="9">
        <f t="shared" si="52"/>
        <v>11.252000000000001</v>
      </c>
    </row>
    <row r="194" spans="1:15" ht="15.75" customHeight="1">
      <c r="A194" s="181"/>
      <c r="B194" s="64">
        <f t="shared" si="53"/>
        <v>2</v>
      </c>
      <c r="C194" s="218" t="s">
        <v>97</v>
      </c>
      <c r="D194" s="41" t="s">
        <v>14</v>
      </c>
      <c r="E194" s="6">
        <v>4.5999999999999999E-2</v>
      </c>
      <c r="F194" s="53">
        <f t="shared" si="54"/>
        <v>194</v>
      </c>
      <c r="G194" s="49">
        <v>100</v>
      </c>
      <c r="H194" s="4">
        <f t="shared" si="56"/>
        <v>4.5999999999999996</v>
      </c>
      <c r="I194" s="7">
        <f t="shared" si="51"/>
        <v>892.4</v>
      </c>
      <c r="J194" s="9">
        <f t="shared" si="52"/>
        <v>8.9239999999999995</v>
      </c>
    </row>
    <row r="195" spans="1:15" s="17" customFormat="1" ht="15.75" customHeight="1">
      <c r="A195" s="181"/>
      <c r="B195" s="64">
        <f t="shared" si="53"/>
        <v>2</v>
      </c>
      <c r="C195" s="219"/>
      <c r="D195" s="41" t="s">
        <v>12</v>
      </c>
      <c r="E195" s="6">
        <v>2.4E-2</v>
      </c>
      <c r="F195" s="53">
        <f t="shared" si="54"/>
        <v>194</v>
      </c>
      <c r="G195" s="49">
        <v>46</v>
      </c>
      <c r="H195" s="4">
        <f t="shared" si="56"/>
        <v>1.1040000000000001</v>
      </c>
      <c r="I195" s="7">
        <f t="shared" si="51"/>
        <v>214.17599999999999</v>
      </c>
      <c r="J195" s="9">
        <f t="shared" si="52"/>
        <v>4.6559999999999997</v>
      </c>
      <c r="K195"/>
      <c r="L195" s="19"/>
      <c r="N195" s="25"/>
    </row>
    <row r="196" spans="1:15" ht="15.75" customHeight="1">
      <c r="A196" s="181"/>
      <c r="B196" s="64">
        <f t="shared" si="53"/>
        <v>2</v>
      </c>
      <c r="C196" s="219"/>
      <c r="D196" s="41" t="s">
        <v>13</v>
      </c>
      <c r="E196" s="45">
        <v>2.0000000000000001E-4</v>
      </c>
      <c r="F196" s="53">
        <f t="shared" si="54"/>
        <v>194</v>
      </c>
      <c r="G196" s="49">
        <v>440</v>
      </c>
      <c r="H196" s="4">
        <f t="shared" si="56"/>
        <v>8.8000000000000009E-2</v>
      </c>
      <c r="I196" s="7">
        <f t="shared" si="51"/>
        <v>17.071999999999999</v>
      </c>
      <c r="J196" s="9">
        <f t="shared" si="52"/>
        <v>3.8800000000000001E-2</v>
      </c>
    </row>
    <row r="197" spans="1:15" ht="15.75" customHeight="1">
      <c r="A197" s="181"/>
      <c r="B197" s="64">
        <f t="shared" si="53"/>
        <v>2</v>
      </c>
      <c r="C197" s="220"/>
      <c r="D197" s="41" t="s">
        <v>79</v>
      </c>
      <c r="E197" s="6">
        <v>0.17199999999999999</v>
      </c>
      <c r="F197" s="53">
        <f t="shared" si="54"/>
        <v>194</v>
      </c>
      <c r="G197" s="49"/>
      <c r="H197" s="4"/>
      <c r="I197" s="7"/>
      <c r="J197" s="9">
        <f t="shared" si="52"/>
        <v>33.367999999999995</v>
      </c>
      <c r="L197"/>
      <c r="M197"/>
      <c r="N197"/>
      <c r="O197"/>
    </row>
    <row r="198" spans="1:15" ht="15.75" customHeight="1">
      <c r="A198" s="181"/>
      <c r="B198" s="64">
        <f t="shared" si="53"/>
        <v>2</v>
      </c>
      <c r="C198" s="3" t="s">
        <v>38</v>
      </c>
      <c r="D198" s="46" t="s">
        <v>38</v>
      </c>
      <c r="E198" s="6">
        <v>0.04</v>
      </c>
      <c r="F198" s="53">
        <f t="shared" si="54"/>
        <v>194</v>
      </c>
      <c r="G198" s="49">
        <v>32</v>
      </c>
      <c r="H198" s="4">
        <f t="shared" ref="H198" si="57">G198*E198</f>
        <v>1.28</v>
      </c>
      <c r="I198" s="7">
        <f t="shared" ref="I198:I199" si="58">J198*G198</f>
        <v>248.32</v>
      </c>
      <c r="J198" s="9">
        <f t="shared" si="52"/>
        <v>7.76</v>
      </c>
    </row>
    <row r="199" spans="1:15" ht="15.75" customHeight="1">
      <c r="A199" s="181"/>
      <c r="B199" s="64">
        <f t="shared" si="53"/>
        <v>2</v>
      </c>
      <c r="C199" s="85" t="s">
        <v>22</v>
      </c>
      <c r="D199" s="44" t="s">
        <v>22</v>
      </c>
      <c r="E199" s="6">
        <v>0.05</v>
      </c>
      <c r="F199" s="53">
        <f t="shared" si="54"/>
        <v>194</v>
      </c>
      <c r="G199" s="50">
        <v>88</v>
      </c>
      <c r="H199" s="4">
        <f>G199*E199</f>
        <v>4.4000000000000004</v>
      </c>
      <c r="I199" s="7">
        <f t="shared" si="58"/>
        <v>853.60000000000014</v>
      </c>
      <c r="J199" s="9">
        <f t="shared" si="52"/>
        <v>9.7000000000000011</v>
      </c>
    </row>
    <row r="200" spans="1:15" ht="15.75" customHeight="1">
      <c r="A200" s="210" t="s">
        <v>41</v>
      </c>
      <c r="B200" s="210"/>
      <c r="C200" s="210"/>
      <c r="D200" s="210"/>
      <c r="E200" s="83"/>
      <c r="F200" s="83"/>
      <c r="G200" s="83"/>
      <c r="H200" s="2">
        <f>SUM(H178:H199)</f>
        <v>61</v>
      </c>
      <c r="I200" s="2">
        <f>SUM(I178:I199)</f>
        <v>11834</v>
      </c>
      <c r="J200" s="2">
        <f>SUM(J178:J199)</f>
        <v>189.78412525252523</v>
      </c>
      <c r="L200"/>
      <c r="M200"/>
      <c r="N200"/>
      <c r="O200"/>
    </row>
    <row r="201" spans="1:15" customFormat="1" ht="15.75" customHeight="1"/>
    <row r="202" spans="1:15" customFormat="1" ht="15.75" customHeight="1"/>
    <row r="203" spans="1:15" customFormat="1" ht="15.75" customHeight="1"/>
    <row r="204" spans="1:15" customFormat="1" ht="15.75" customHeight="1"/>
    <row r="205" spans="1:15" customFormat="1" ht="15.75" customHeight="1"/>
    <row r="206" spans="1:15" customFormat="1" ht="15.75" customHeight="1"/>
    <row r="207" spans="1:15" customFormat="1" ht="15.75" customHeight="1"/>
    <row r="208" spans="1:15" customFormat="1" ht="15.75" customHeight="1"/>
    <row r="209" spans="1:10" customFormat="1" ht="15.75" customHeight="1"/>
    <row r="210" spans="1:10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>
      <c r="A211" s="196" t="s">
        <v>67</v>
      </c>
      <c r="B211" s="61">
        <v>2</v>
      </c>
      <c r="C211" s="217" t="s">
        <v>78</v>
      </c>
      <c r="D211" s="41" t="s">
        <v>6</v>
      </c>
      <c r="E211" s="6">
        <v>4.5999999999999999E-2</v>
      </c>
      <c r="F211" s="49">
        <f>B211*97</f>
        <v>194</v>
      </c>
      <c r="G211" s="49">
        <v>20</v>
      </c>
      <c r="H211" s="4">
        <f>G211*E211</f>
        <v>0.91999999999999993</v>
      </c>
      <c r="I211" s="7">
        <f>J211*G211</f>
        <v>178.48</v>
      </c>
      <c r="J211" s="9">
        <f>F211*E211</f>
        <v>8.9239999999999995</v>
      </c>
    </row>
    <row r="212" spans="1:10" ht="15.75" customHeight="1">
      <c r="A212" s="196"/>
      <c r="B212" s="64">
        <f>B211</f>
        <v>2</v>
      </c>
      <c r="C212" s="217"/>
      <c r="D212" s="41" t="s">
        <v>102</v>
      </c>
      <c r="E212" s="6">
        <v>0.02</v>
      </c>
      <c r="F212" s="53">
        <f>F211</f>
        <v>194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314.27999999999997</v>
      </c>
      <c r="J212" s="9">
        <f t="shared" ref="J212:J232" si="61">F212*E212</f>
        <v>3.88</v>
      </c>
    </row>
    <row r="213" spans="1:10" ht="15.75" customHeight="1">
      <c r="A213" s="196"/>
      <c r="B213" s="64">
        <f t="shared" ref="B213:B232" si="62">B212</f>
        <v>2</v>
      </c>
      <c r="C213" s="217"/>
      <c r="D213" s="42" t="s">
        <v>7</v>
      </c>
      <c r="E213" s="6">
        <v>3.0000000000000001E-3</v>
      </c>
      <c r="F213" s="53">
        <f t="shared" ref="F213:F232" si="63">F212</f>
        <v>194</v>
      </c>
      <c r="G213" s="51">
        <v>90</v>
      </c>
      <c r="H213" s="4">
        <f t="shared" si="59"/>
        <v>0.27</v>
      </c>
      <c r="I213" s="7">
        <f t="shared" si="60"/>
        <v>52.379999999999995</v>
      </c>
      <c r="J213" s="9">
        <f t="shared" si="61"/>
        <v>0.58199999999999996</v>
      </c>
    </row>
    <row r="214" spans="1:10" ht="15.75" customHeight="1">
      <c r="A214" s="196"/>
      <c r="B214" s="64">
        <f t="shared" si="62"/>
        <v>2</v>
      </c>
      <c r="C214" s="217"/>
      <c r="D214" s="41" t="s">
        <v>9</v>
      </c>
      <c r="E214" s="6">
        <v>1.3000000000000001E-2</v>
      </c>
      <c r="F214" s="53">
        <f t="shared" si="63"/>
        <v>194</v>
      </c>
      <c r="G214" s="51">
        <v>44</v>
      </c>
      <c r="H214" s="4">
        <f t="shared" si="59"/>
        <v>0.57200000000000006</v>
      </c>
      <c r="I214" s="7">
        <f t="shared" si="60"/>
        <v>110.96800000000002</v>
      </c>
      <c r="J214" s="9">
        <f t="shared" si="61"/>
        <v>2.5220000000000002</v>
      </c>
    </row>
    <row r="215" spans="1:10" ht="15.75" customHeight="1">
      <c r="A215" s="196"/>
      <c r="B215" s="64">
        <f t="shared" si="62"/>
        <v>2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3"/>
        <v>194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1737.851999999998</v>
      </c>
      <c r="J215" s="9">
        <f t="shared" si="61"/>
        <v>5.2662181818181759</v>
      </c>
    </row>
    <row r="216" spans="1:10" ht="15.75" customHeight="1">
      <c r="A216" s="196"/>
      <c r="B216" s="64">
        <f t="shared" si="62"/>
        <v>2</v>
      </c>
      <c r="C216" s="219"/>
      <c r="D216" s="41" t="s">
        <v>8</v>
      </c>
      <c r="E216" s="6">
        <v>0.107</v>
      </c>
      <c r="F216" s="53">
        <f t="shared" si="63"/>
        <v>194</v>
      </c>
      <c r="G216" s="49">
        <v>28</v>
      </c>
      <c r="H216" s="4">
        <f t="shared" ref="H216:H220" si="64">G216*E216</f>
        <v>2.996</v>
      </c>
      <c r="I216" s="7">
        <f t="shared" si="60"/>
        <v>581.22399999999993</v>
      </c>
      <c r="J216" s="9">
        <f t="shared" si="61"/>
        <v>20.757999999999999</v>
      </c>
    </row>
    <row r="217" spans="1:10" ht="15.75" customHeight="1">
      <c r="A217" s="196"/>
      <c r="B217" s="64">
        <f t="shared" si="62"/>
        <v>2</v>
      </c>
      <c r="C217" s="219"/>
      <c r="D217" s="41" t="s">
        <v>87</v>
      </c>
      <c r="E217" s="6">
        <v>6.0000000000000001E-3</v>
      </c>
      <c r="F217" s="53">
        <f t="shared" si="63"/>
        <v>194</v>
      </c>
      <c r="G217" s="49">
        <v>82</v>
      </c>
      <c r="H217" s="4">
        <f t="shared" si="64"/>
        <v>0.49199999999999999</v>
      </c>
      <c r="I217" s="7">
        <f t="shared" si="60"/>
        <v>95.447999999999993</v>
      </c>
      <c r="J217" s="9">
        <f t="shared" si="61"/>
        <v>1.1639999999999999</v>
      </c>
    </row>
    <row r="218" spans="1:10" ht="15.75" customHeight="1">
      <c r="A218" s="196"/>
      <c r="B218" s="64">
        <f t="shared" si="62"/>
        <v>2</v>
      </c>
      <c r="C218" s="219"/>
      <c r="D218" s="41" t="s">
        <v>9</v>
      </c>
      <c r="E218" s="6">
        <v>1.3000000000000001E-2</v>
      </c>
      <c r="F218" s="53">
        <f t="shared" si="63"/>
        <v>194</v>
      </c>
      <c r="G218" s="49">
        <v>44</v>
      </c>
      <c r="H218" s="4">
        <f t="shared" si="64"/>
        <v>0.57200000000000006</v>
      </c>
      <c r="I218" s="7">
        <f t="shared" si="60"/>
        <v>110.96800000000002</v>
      </c>
      <c r="J218" s="9">
        <f t="shared" si="61"/>
        <v>2.5220000000000002</v>
      </c>
    </row>
    <row r="219" spans="1:10" ht="15.75" customHeight="1">
      <c r="A219" s="196"/>
      <c r="B219" s="64">
        <f t="shared" si="62"/>
        <v>2</v>
      </c>
      <c r="C219" s="219"/>
      <c r="D219" s="42" t="s">
        <v>11</v>
      </c>
      <c r="E219" s="6">
        <v>1.2E-2</v>
      </c>
      <c r="F219" s="53">
        <f t="shared" si="63"/>
        <v>194</v>
      </c>
      <c r="G219" s="49">
        <v>28</v>
      </c>
      <c r="H219" s="4">
        <f t="shared" si="64"/>
        <v>0.33600000000000002</v>
      </c>
      <c r="I219" s="7">
        <f t="shared" si="60"/>
        <v>65.183999999999997</v>
      </c>
      <c r="J219" s="9">
        <f t="shared" si="61"/>
        <v>2.3279999999999998</v>
      </c>
    </row>
    <row r="220" spans="1:10" ht="15.75" customHeight="1">
      <c r="A220" s="196"/>
      <c r="B220" s="64">
        <f t="shared" si="62"/>
        <v>2</v>
      </c>
      <c r="C220" s="219"/>
      <c r="D220" s="42" t="s">
        <v>7</v>
      </c>
      <c r="E220" s="6">
        <v>3.0000000000000001E-3</v>
      </c>
      <c r="F220" s="53">
        <f t="shared" si="63"/>
        <v>194</v>
      </c>
      <c r="G220" s="49">
        <v>90</v>
      </c>
      <c r="H220" s="4">
        <f t="shared" si="64"/>
        <v>0.27</v>
      </c>
      <c r="I220" s="7">
        <f t="shared" si="60"/>
        <v>52.379999999999995</v>
      </c>
      <c r="J220" s="9">
        <f t="shared" si="61"/>
        <v>0.58199999999999996</v>
      </c>
    </row>
    <row r="221" spans="1:10" ht="15.75" customHeight="1">
      <c r="A221" s="196"/>
      <c r="B221" s="64">
        <f t="shared" si="62"/>
        <v>2</v>
      </c>
      <c r="C221" s="219"/>
      <c r="D221" s="42" t="s">
        <v>32</v>
      </c>
      <c r="E221" s="6">
        <v>6.0000000000000001E-3</v>
      </c>
      <c r="F221" s="53">
        <f t="shared" si="63"/>
        <v>194</v>
      </c>
      <c r="G221" s="49">
        <v>170</v>
      </c>
      <c r="H221" s="4">
        <f>G221*E221</f>
        <v>1.02</v>
      </c>
      <c r="I221" s="7">
        <f t="shared" si="60"/>
        <v>197.88</v>
      </c>
      <c r="J221" s="9">
        <f t="shared" si="61"/>
        <v>1.1639999999999999</v>
      </c>
    </row>
    <row r="222" spans="1:10" ht="15.75" customHeight="1">
      <c r="A222" s="196"/>
      <c r="B222" s="64">
        <f t="shared" si="62"/>
        <v>2</v>
      </c>
      <c r="C222" s="220"/>
      <c r="D222" s="42" t="s">
        <v>79</v>
      </c>
      <c r="E222" s="6">
        <v>0.188</v>
      </c>
      <c r="F222" s="53">
        <f t="shared" si="63"/>
        <v>194</v>
      </c>
      <c r="G222" s="49"/>
      <c r="H222" s="4"/>
      <c r="I222" s="7"/>
      <c r="J222" s="9">
        <f t="shared" si="61"/>
        <v>36.472000000000001</v>
      </c>
    </row>
    <row r="223" spans="1:10" ht="15.75" customHeight="1">
      <c r="A223" s="196"/>
      <c r="B223" s="64">
        <f t="shared" si="62"/>
        <v>2</v>
      </c>
      <c r="C223" s="221" t="s">
        <v>86</v>
      </c>
      <c r="D223" s="41" t="s">
        <v>81</v>
      </c>
      <c r="E223" s="6">
        <v>8.8999999999999996E-2</v>
      </c>
      <c r="F223" s="53">
        <f t="shared" si="63"/>
        <v>194</v>
      </c>
      <c r="G223" s="49">
        <v>330</v>
      </c>
      <c r="H223" s="4">
        <f>G223*E223</f>
        <v>29.369999999999997</v>
      </c>
      <c r="I223" s="7">
        <f t="shared" ref="I223:I225" si="65">J223*G223</f>
        <v>5697.78</v>
      </c>
      <c r="J223" s="9">
        <f t="shared" si="61"/>
        <v>17.265999999999998</v>
      </c>
    </row>
    <row r="224" spans="1:10" ht="15.75" customHeight="1">
      <c r="A224" s="196"/>
      <c r="B224" s="64">
        <f t="shared" si="62"/>
        <v>2</v>
      </c>
      <c r="C224" s="222"/>
      <c r="D224" s="41" t="s">
        <v>9</v>
      </c>
      <c r="E224" s="6">
        <v>3.0000000000000001E-3</v>
      </c>
      <c r="F224" s="53">
        <f t="shared" si="63"/>
        <v>194</v>
      </c>
      <c r="G224" s="49">
        <v>44</v>
      </c>
      <c r="H224" s="4">
        <f t="shared" ref="H224:H225" si="66">G224*E224</f>
        <v>0.13200000000000001</v>
      </c>
      <c r="I224" s="7">
        <f t="shared" si="65"/>
        <v>25.607999999999997</v>
      </c>
      <c r="J224" s="9">
        <f t="shared" si="61"/>
        <v>0.58199999999999996</v>
      </c>
    </row>
    <row r="225" spans="1:15" ht="15.75" customHeight="1">
      <c r="A225" s="196"/>
      <c r="B225" s="64">
        <f t="shared" si="62"/>
        <v>2</v>
      </c>
      <c r="C225" s="223"/>
      <c r="D225" s="41" t="s">
        <v>11</v>
      </c>
      <c r="E225" s="6">
        <v>3.0000000000000001E-3</v>
      </c>
      <c r="F225" s="53">
        <f t="shared" si="63"/>
        <v>194</v>
      </c>
      <c r="G225" s="49">
        <v>28</v>
      </c>
      <c r="H225" s="4">
        <f t="shared" si="66"/>
        <v>8.4000000000000005E-2</v>
      </c>
      <c r="I225" s="7">
        <f t="shared" si="65"/>
        <v>16.295999999999999</v>
      </c>
      <c r="J225" s="9">
        <f t="shared" si="61"/>
        <v>0.58199999999999996</v>
      </c>
    </row>
    <row r="226" spans="1:15" ht="15.75" customHeight="1">
      <c r="A226" s="196"/>
      <c r="B226" s="64">
        <f t="shared" si="62"/>
        <v>2</v>
      </c>
      <c r="C226" s="218" t="s">
        <v>42</v>
      </c>
      <c r="D226" s="41" t="s">
        <v>44</v>
      </c>
      <c r="E226" s="6">
        <v>5.0999999999999997E-2</v>
      </c>
      <c r="F226" s="53">
        <f t="shared" si="63"/>
        <v>194</v>
      </c>
      <c r="G226" s="49">
        <v>50</v>
      </c>
      <c r="H226" s="4">
        <f>G226*E226</f>
        <v>2.5499999999999998</v>
      </c>
      <c r="I226" s="7">
        <f t="shared" si="60"/>
        <v>494.7</v>
      </c>
      <c r="J226" s="9">
        <f t="shared" si="61"/>
        <v>9.8940000000000001</v>
      </c>
    </row>
    <row r="227" spans="1:15" ht="15.75" customHeight="1">
      <c r="A227" s="196"/>
      <c r="B227" s="64">
        <f t="shared" si="62"/>
        <v>2</v>
      </c>
      <c r="C227" s="220"/>
      <c r="D227" s="41" t="s">
        <v>27</v>
      </c>
      <c r="E227" s="6">
        <v>5.0000000000000001E-3</v>
      </c>
      <c r="F227" s="53">
        <f t="shared" si="63"/>
        <v>194</v>
      </c>
      <c r="G227" s="49">
        <v>710</v>
      </c>
      <c r="H227" s="4">
        <f t="shared" si="59"/>
        <v>3.5500000000000003</v>
      </c>
      <c r="I227" s="7">
        <f t="shared" si="60"/>
        <v>688.69999999999993</v>
      </c>
      <c r="J227" s="9">
        <f t="shared" si="61"/>
        <v>0.97</v>
      </c>
    </row>
    <row r="228" spans="1:15" ht="15.75" customHeight="1">
      <c r="A228" s="196"/>
      <c r="B228" s="64">
        <f t="shared" si="62"/>
        <v>2</v>
      </c>
      <c r="C228" s="218" t="s">
        <v>39</v>
      </c>
      <c r="D228" s="41" t="s">
        <v>76</v>
      </c>
      <c r="E228" s="8">
        <v>0.02</v>
      </c>
      <c r="F228" s="53">
        <f t="shared" si="63"/>
        <v>194</v>
      </c>
      <c r="G228" s="49">
        <v>250</v>
      </c>
      <c r="H228" s="4">
        <f t="shared" si="59"/>
        <v>5</v>
      </c>
      <c r="I228" s="7">
        <f t="shared" si="60"/>
        <v>970</v>
      </c>
      <c r="J228" s="9">
        <f t="shared" si="61"/>
        <v>3.88</v>
      </c>
      <c r="L228"/>
      <c r="M228"/>
      <c r="N228"/>
      <c r="O228"/>
    </row>
    <row r="229" spans="1:15" s="17" customFormat="1" ht="15.75" customHeight="1">
      <c r="A229" s="196"/>
      <c r="B229" s="64">
        <f t="shared" si="62"/>
        <v>2</v>
      </c>
      <c r="C229" s="219"/>
      <c r="D229" s="41" t="s">
        <v>12</v>
      </c>
      <c r="E229" s="8">
        <v>0.02</v>
      </c>
      <c r="F229" s="53">
        <f t="shared" si="63"/>
        <v>194</v>
      </c>
      <c r="G229" s="49">
        <v>46</v>
      </c>
      <c r="H229" s="4">
        <f t="shared" si="59"/>
        <v>0.92</v>
      </c>
      <c r="I229" s="7">
        <f t="shared" si="60"/>
        <v>178.48</v>
      </c>
      <c r="J229" s="9">
        <f t="shared" si="61"/>
        <v>3.88</v>
      </c>
      <c r="K229"/>
      <c r="L229"/>
      <c r="M229"/>
      <c r="N229"/>
      <c r="O229"/>
    </row>
    <row r="230" spans="1:15" ht="15.75" customHeight="1">
      <c r="A230" s="196"/>
      <c r="B230" s="64">
        <f t="shared" si="62"/>
        <v>2</v>
      </c>
      <c r="C230" s="219"/>
      <c r="D230" s="41" t="s">
        <v>13</v>
      </c>
      <c r="E230" s="20">
        <v>2.0000000000000001E-4</v>
      </c>
      <c r="F230" s="53">
        <f t="shared" si="63"/>
        <v>194</v>
      </c>
      <c r="G230" s="49">
        <v>440</v>
      </c>
      <c r="H230" s="4">
        <f t="shared" si="59"/>
        <v>8.8000000000000009E-2</v>
      </c>
      <c r="I230" s="7">
        <f t="shared" si="60"/>
        <v>17.071999999999999</v>
      </c>
      <c r="J230" s="9">
        <f t="shared" si="61"/>
        <v>3.8800000000000001E-2</v>
      </c>
      <c r="L230"/>
      <c r="M230"/>
      <c r="N230"/>
      <c r="O230"/>
    </row>
    <row r="231" spans="1:15" ht="15.75" customHeight="1">
      <c r="A231" s="196"/>
      <c r="B231" s="64">
        <f t="shared" si="62"/>
        <v>2</v>
      </c>
      <c r="C231" s="220"/>
      <c r="D231" s="41" t="s">
        <v>79</v>
      </c>
      <c r="E231" s="8">
        <v>0.2</v>
      </c>
      <c r="F231" s="53">
        <f t="shared" si="63"/>
        <v>194</v>
      </c>
      <c r="G231" s="49"/>
      <c r="H231" s="4"/>
      <c r="I231" s="7"/>
      <c r="J231" s="9">
        <f t="shared" si="61"/>
        <v>38.800000000000004</v>
      </c>
      <c r="L231"/>
      <c r="M231"/>
      <c r="N231"/>
      <c r="O231"/>
    </row>
    <row r="232" spans="1:15" ht="15.75" customHeight="1">
      <c r="A232" s="196"/>
      <c r="B232" s="64">
        <f t="shared" si="62"/>
        <v>2</v>
      </c>
      <c r="C232" s="3" t="s">
        <v>38</v>
      </c>
      <c r="D232" s="46" t="s">
        <v>38</v>
      </c>
      <c r="E232" s="6">
        <v>0.04</v>
      </c>
      <c r="F232" s="53">
        <f t="shared" si="63"/>
        <v>194</v>
      </c>
      <c r="G232" s="49">
        <v>32</v>
      </c>
      <c r="H232" s="4">
        <f t="shared" si="59"/>
        <v>1.28</v>
      </c>
      <c r="I232" s="7">
        <f t="shared" si="60"/>
        <v>248.32</v>
      </c>
      <c r="J232" s="9">
        <f t="shared" si="61"/>
        <v>7.76</v>
      </c>
    </row>
    <row r="233" spans="1:15" ht="15.75" customHeight="1">
      <c r="A233" s="210" t="s">
        <v>41</v>
      </c>
      <c r="B233" s="210"/>
      <c r="C233" s="210"/>
      <c r="D233" s="210"/>
      <c r="E233" s="83"/>
      <c r="F233" s="83"/>
      <c r="G233" s="83"/>
      <c r="H233" s="2">
        <f>SUM(H211:H232)</f>
        <v>60.999999999999986</v>
      </c>
      <c r="I233" s="2">
        <f t="shared" ref="I233:J233" si="67">SUM(I211:I232)</f>
        <v>11834</v>
      </c>
      <c r="J233" s="2">
        <f t="shared" si="67"/>
        <v>169.81701818181813</v>
      </c>
    </row>
    <row r="234" spans="1:15" ht="15.75" customHeight="1">
      <c r="A234" s="180" t="s">
        <v>68</v>
      </c>
      <c r="B234" s="61">
        <v>2</v>
      </c>
      <c r="C234" s="229" t="s">
        <v>36</v>
      </c>
      <c r="D234" s="41" t="s">
        <v>6</v>
      </c>
      <c r="E234" s="6">
        <v>3.6000000000000004E-2</v>
      </c>
      <c r="F234" s="49">
        <f>B234*97</f>
        <v>194</v>
      </c>
      <c r="G234" s="49">
        <v>20</v>
      </c>
      <c r="H234" s="4">
        <f>G234*E234</f>
        <v>0.72000000000000008</v>
      </c>
      <c r="I234" s="7">
        <f>J234*G234</f>
        <v>139.68</v>
      </c>
      <c r="J234" s="9">
        <f>F234*E234</f>
        <v>6.9840000000000009</v>
      </c>
    </row>
    <row r="235" spans="1:15" ht="15.75" customHeight="1">
      <c r="A235" s="181"/>
      <c r="B235" s="64">
        <f>B234</f>
        <v>2</v>
      </c>
      <c r="C235" s="229"/>
      <c r="D235" s="41" t="s">
        <v>15</v>
      </c>
      <c r="E235" s="6">
        <v>0.01</v>
      </c>
      <c r="F235" s="53">
        <f>F234</f>
        <v>194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271.59999999999997</v>
      </c>
      <c r="J235" s="9">
        <f t="shared" ref="J235:J258" si="70">F235*E235</f>
        <v>1.94</v>
      </c>
    </row>
    <row r="236" spans="1:15" ht="15.75" customHeight="1">
      <c r="A236" s="181"/>
      <c r="B236" s="64">
        <f t="shared" ref="B236:B258" si="71">B235</f>
        <v>2</v>
      </c>
      <c r="C236" s="229"/>
      <c r="D236" s="41" t="s">
        <v>17</v>
      </c>
      <c r="E236" s="6">
        <v>0.01</v>
      </c>
      <c r="F236" s="53">
        <f>F234</f>
        <v>194</v>
      </c>
      <c r="G236" s="50">
        <v>150</v>
      </c>
      <c r="H236" s="4">
        <f t="shared" si="68"/>
        <v>1.5</v>
      </c>
      <c r="I236" s="7">
        <f t="shared" si="69"/>
        <v>291</v>
      </c>
      <c r="J236" s="9">
        <f t="shared" si="70"/>
        <v>1.94</v>
      </c>
    </row>
    <row r="237" spans="1:15" ht="15.75" customHeight="1">
      <c r="A237" s="181"/>
      <c r="B237" s="64">
        <f t="shared" si="71"/>
        <v>2</v>
      </c>
      <c r="C237" s="229"/>
      <c r="D237" s="42" t="s">
        <v>7</v>
      </c>
      <c r="E237" s="6">
        <v>4.0000000000000001E-3</v>
      </c>
      <c r="F237" s="53">
        <f t="shared" ref="F237" si="72">F236</f>
        <v>194</v>
      </c>
      <c r="G237" s="51">
        <v>90</v>
      </c>
      <c r="H237" s="4">
        <f t="shared" si="68"/>
        <v>0.36</v>
      </c>
      <c r="I237" s="7">
        <f t="shared" si="69"/>
        <v>69.84</v>
      </c>
      <c r="J237" s="9">
        <f t="shared" si="70"/>
        <v>0.77600000000000002</v>
      </c>
      <c r="L237"/>
      <c r="M237"/>
      <c r="N237"/>
      <c r="O237"/>
    </row>
    <row r="238" spans="1:15" ht="15.75" customHeight="1">
      <c r="A238" s="181"/>
      <c r="B238" s="64">
        <f t="shared" si="71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194</v>
      </c>
      <c r="G238" s="49">
        <v>25</v>
      </c>
      <c r="H238" s="4">
        <f t="shared" si="68"/>
        <v>0.625</v>
      </c>
      <c r="I238" s="7">
        <f t="shared" si="69"/>
        <v>121.25000000000001</v>
      </c>
      <c r="J238" s="9">
        <f t="shared" si="70"/>
        <v>4.8500000000000005</v>
      </c>
      <c r="L238"/>
      <c r="M238"/>
      <c r="N238"/>
      <c r="O238"/>
    </row>
    <row r="239" spans="1:15" ht="15.75" customHeight="1">
      <c r="A239" s="181"/>
      <c r="B239" s="64">
        <f t="shared" si="71"/>
        <v>2</v>
      </c>
      <c r="C239" s="186"/>
      <c r="D239" s="41" t="s">
        <v>6</v>
      </c>
      <c r="E239" s="8">
        <v>0.05</v>
      </c>
      <c r="F239" s="53">
        <f t="shared" ref="F239:F258" si="73">F238</f>
        <v>194</v>
      </c>
      <c r="G239" s="50">
        <v>20</v>
      </c>
      <c r="H239" s="4">
        <f t="shared" si="68"/>
        <v>1</v>
      </c>
      <c r="I239" s="7">
        <f t="shared" si="69"/>
        <v>194.00000000000003</v>
      </c>
      <c r="J239" s="9">
        <f t="shared" si="70"/>
        <v>9.7000000000000011</v>
      </c>
      <c r="L239"/>
      <c r="M239"/>
      <c r="N239"/>
      <c r="O239"/>
    </row>
    <row r="240" spans="1:15" ht="15.75" customHeight="1">
      <c r="A240" s="181"/>
      <c r="B240" s="64">
        <f t="shared" si="71"/>
        <v>2</v>
      </c>
      <c r="C240" s="186"/>
      <c r="D240" s="41" t="s">
        <v>8</v>
      </c>
      <c r="E240" s="5">
        <v>2.7E-2</v>
      </c>
      <c r="F240" s="53">
        <f t="shared" si="73"/>
        <v>194</v>
      </c>
      <c r="G240" s="51">
        <v>28</v>
      </c>
      <c r="H240" s="4">
        <f t="shared" si="68"/>
        <v>0.75600000000000001</v>
      </c>
      <c r="I240" s="7">
        <f t="shared" si="69"/>
        <v>146.66399999999999</v>
      </c>
      <c r="J240" s="9">
        <f t="shared" si="70"/>
        <v>5.2379999999999995</v>
      </c>
      <c r="L240"/>
      <c r="M240"/>
      <c r="N240"/>
      <c r="O240"/>
    </row>
    <row r="241" spans="1:15" ht="15.75" customHeight="1">
      <c r="A241" s="181"/>
      <c r="B241" s="64">
        <f t="shared" si="71"/>
        <v>2</v>
      </c>
      <c r="C241" s="186"/>
      <c r="D241" s="41" t="s">
        <v>9</v>
      </c>
      <c r="E241" s="5">
        <v>1.2999999999999999E-2</v>
      </c>
      <c r="F241" s="53">
        <f t="shared" si="73"/>
        <v>194</v>
      </c>
      <c r="G241" s="52">
        <v>44</v>
      </c>
      <c r="H241" s="4">
        <f t="shared" si="68"/>
        <v>0.57199999999999995</v>
      </c>
      <c r="I241" s="7">
        <f t="shared" si="69"/>
        <v>110.96799999999999</v>
      </c>
      <c r="J241" s="9">
        <f t="shared" si="70"/>
        <v>2.5219999999999998</v>
      </c>
      <c r="L241"/>
      <c r="M241"/>
      <c r="N241"/>
      <c r="O241"/>
    </row>
    <row r="242" spans="1:15" ht="15.75" customHeight="1">
      <c r="A242" s="181"/>
      <c r="B242" s="64">
        <f t="shared" si="71"/>
        <v>2</v>
      </c>
      <c r="C242" s="186"/>
      <c r="D242" s="41" t="s">
        <v>11</v>
      </c>
      <c r="E242" s="5">
        <v>1.2E-2</v>
      </c>
      <c r="F242" s="53">
        <f t="shared" si="73"/>
        <v>194</v>
      </c>
      <c r="G242" s="49">
        <v>28</v>
      </c>
      <c r="H242" s="4">
        <f t="shared" si="68"/>
        <v>0.33600000000000002</v>
      </c>
      <c r="I242" s="7">
        <f t="shared" si="69"/>
        <v>65.183999999999997</v>
      </c>
      <c r="J242" s="9">
        <f t="shared" si="70"/>
        <v>2.3279999999999998</v>
      </c>
      <c r="L242"/>
      <c r="M242"/>
      <c r="N242"/>
      <c r="O242"/>
    </row>
    <row r="243" spans="1:15" ht="15.75" customHeight="1">
      <c r="A243" s="181"/>
      <c r="B243" s="64">
        <f t="shared" si="71"/>
        <v>2</v>
      </c>
      <c r="C243" s="186"/>
      <c r="D243" s="41" t="s">
        <v>32</v>
      </c>
      <c r="E243" s="5">
        <v>7.4999999999999997E-3</v>
      </c>
      <c r="F243" s="53">
        <f t="shared" si="73"/>
        <v>194</v>
      </c>
      <c r="G243" s="49">
        <v>170</v>
      </c>
      <c r="H243" s="4">
        <f t="shared" si="68"/>
        <v>1.2749999999999999</v>
      </c>
      <c r="I243" s="7">
        <f t="shared" si="69"/>
        <v>247.34999999999997</v>
      </c>
      <c r="J243" s="9">
        <f t="shared" si="70"/>
        <v>1.4549999999999998</v>
      </c>
      <c r="L243"/>
      <c r="M243"/>
      <c r="N243"/>
      <c r="O243"/>
    </row>
    <row r="244" spans="1:15" ht="15.75" customHeight="1">
      <c r="A244" s="181"/>
      <c r="B244" s="64">
        <f t="shared" si="71"/>
        <v>2</v>
      </c>
      <c r="C244" s="186"/>
      <c r="D244" s="41" t="s">
        <v>27</v>
      </c>
      <c r="E244" s="5">
        <v>5.0000000000000001E-3</v>
      </c>
      <c r="F244" s="53">
        <f t="shared" si="73"/>
        <v>194</v>
      </c>
      <c r="G244" s="49">
        <v>710</v>
      </c>
      <c r="H244" s="4">
        <f t="shared" si="68"/>
        <v>3.5500000000000003</v>
      </c>
      <c r="I244" s="7">
        <f t="shared" si="69"/>
        <v>688.69999999999993</v>
      </c>
      <c r="J244" s="9">
        <f t="shared" si="70"/>
        <v>0.97</v>
      </c>
      <c r="L244"/>
      <c r="M244"/>
      <c r="N244"/>
      <c r="O244"/>
    </row>
    <row r="245" spans="1:15" ht="15.75" customHeight="1">
      <c r="A245" s="181"/>
      <c r="B245" s="64">
        <f t="shared" si="71"/>
        <v>2</v>
      </c>
      <c r="C245" s="186"/>
      <c r="D245" s="41" t="s">
        <v>12</v>
      </c>
      <c r="E245" s="5">
        <v>2.5000000000000001E-3</v>
      </c>
      <c r="F245" s="53">
        <f t="shared" si="73"/>
        <v>194</v>
      </c>
      <c r="G245" s="49">
        <v>46</v>
      </c>
      <c r="H245" s="4">
        <f t="shared" si="68"/>
        <v>0.115</v>
      </c>
      <c r="I245" s="7">
        <f t="shared" si="69"/>
        <v>22.31</v>
      </c>
      <c r="J245" s="9">
        <f t="shared" si="70"/>
        <v>0.48499999999999999</v>
      </c>
      <c r="L245"/>
      <c r="M245"/>
      <c r="N245"/>
      <c r="O245"/>
    </row>
    <row r="246" spans="1:15" ht="15.75" customHeight="1">
      <c r="A246" s="181"/>
      <c r="B246" s="64">
        <f t="shared" si="71"/>
        <v>2</v>
      </c>
      <c r="C246" s="186"/>
      <c r="D246" s="41" t="s">
        <v>13</v>
      </c>
      <c r="E246" s="5">
        <v>4.0000000000000002E-4</v>
      </c>
      <c r="F246" s="53">
        <f t="shared" si="73"/>
        <v>194</v>
      </c>
      <c r="G246" s="49">
        <v>440</v>
      </c>
      <c r="H246" s="4">
        <f t="shared" si="68"/>
        <v>0.17600000000000002</v>
      </c>
      <c r="I246" s="7">
        <f t="shared" si="69"/>
        <v>34.143999999999998</v>
      </c>
      <c r="J246" s="9">
        <f t="shared" si="70"/>
        <v>7.7600000000000002E-2</v>
      </c>
      <c r="L246"/>
      <c r="M246"/>
      <c r="N246"/>
      <c r="O246"/>
    </row>
    <row r="247" spans="1:15" ht="15.75" customHeight="1">
      <c r="A247" s="181"/>
      <c r="B247" s="64">
        <f t="shared" si="71"/>
        <v>2</v>
      </c>
      <c r="C247" s="187"/>
      <c r="D247" s="41" t="s">
        <v>79</v>
      </c>
      <c r="E247" s="8">
        <v>0.2</v>
      </c>
      <c r="F247" s="53">
        <f t="shared" si="73"/>
        <v>194</v>
      </c>
      <c r="G247" s="49"/>
      <c r="H247" s="4"/>
      <c r="I247" s="7"/>
      <c r="J247" s="9">
        <f>F247*E247</f>
        <v>38.800000000000004</v>
      </c>
      <c r="L247"/>
      <c r="M247"/>
      <c r="N247"/>
      <c r="O247"/>
    </row>
    <row r="248" spans="1:15" ht="15.75" customHeight="1">
      <c r="A248" s="181"/>
      <c r="B248" s="64">
        <f t="shared" si="71"/>
        <v>2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3"/>
        <v>194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3084.4060000000022</v>
      </c>
      <c r="J248" s="6">
        <f t="shared" si="70"/>
        <v>9.3466848484848555</v>
      </c>
      <c r="L248"/>
      <c r="M248"/>
      <c r="N248"/>
      <c r="O248"/>
    </row>
    <row r="249" spans="1:15" ht="15.75" customHeight="1">
      <c r="A249" s="181"/>
      <c r="B249" s="64">
        <f t="shared" si="71"/>
        <v>2</v>
      </c>
      <c r="C249" s="230"/>
      <c r="D249" s="42" t="s">
        <v>38</v>
      </c>
      <c r="E249" s="6">
        <v>9.0000000000000011E-3</v>
      </c>
      <c r="F249" s="53">
        <f t="shared" si="73"/>
        <v>194</v>
      </c>
      <c r="G249" s="50">
        <v>32</v>
      </c>
      <c r="H249" s="4">
        <f t="shared" si="68"/>
        <v>0.28800000000000003</v>
      </c>
      <c r="I249" s="7">
        <f t="shared" si="69"/>
        <v>55.872000000000007</v>
      </c>
      <c r="J249" s="6">
        <f t="shared" si="70"/>
        <v>1.7460000000000002</v>
      </c>
      <c r="L249"/>
      <c r="M249"/>
      <c r="N249"/>
      <c r="O249"/>
    </row>
    <row r="250" spans="1:15" ht="15.75" customHeight="1">
      <c r="A250" s="181"/>
      <c r="B250" s="64">
        <f t="shared" si="71"/>
        <v>2</v>
      </c>
      <c r="C250" s="230"/>
      <c r="D250" s="42" t="s">
        <v>69</v>
      </c>
      <c r="E250" s="6">
        <v>1.2E-2</v>
      </c>
      <c r="F250" s="53">
        <f t="shared" si="73"/>
        <v>194</v>
      </c>
      <c r="G250" s="50">
        <v>90</v>
      </c>
      <c r="H250" s="4">
        <f t="shared" si="68"/>
        <v>1.08</v>
      </c>
      <c r="I250" s="7">
        <f t="shared" si="69"/>
        <v>209.51999999999998</v>
      </c>
      <c r="J250" s="6">
        <f t="shared" si="70"/>
        <v>2.3279999999999998</v>
      </c>
      <c r="L250"/>
      <c r="M250"/>
      <c r="N250"/>
      <c r="O250"/>
    </row>
    <row r="251" spans="1:15" ht="15.75" customHeight="1">
      <c r="A251" s="181"/>
      <c r="B251" s="64">
        <f t="shared" si="71"/>
        <v>2</v>
      </c>
      <c r="C251" s="230"/>
      <c r="D251" s="42" t="s">
        <v>19</v>
      </c>
      <c r="E251" s="6">
        <v>5.0000000000000001E-3</v>
      </c>
      <c r="F251" s="53">
        <f t="shared" si="73"/>
        <v>194</v>
      </c>
      <c r="G251" s="50">
        <v>100</v>
      </c>
      <c r="H251" s="4">
        <f t="shared" si="68"/>
        <v>0.5</v>
      </c>
      <c r="I251" s="7">
        <f t="shared" si="69"/>
        <v>97</v>
      </c>
      <c r="J251" s="6">
        <f t="shared" si="70"/>
        <v>0.97</v>
      </c>
      <c r="L251"/>
      <c r="M251"/>
      <c r="N251"/>
      <c r="O251"/>
    </row>
    <row r="252" spans="1:15" ht="15.75" customHeight="1">
      <c r="A252" s="181"/>
      <c r="B252" s="64">
        <f t="shared" si="71"/>
        <v>2</v>
      </c>
      <c r="C252" s="230"/>
      <c r="D252" s="42" t="s">
        <v>7</v>
      </c>
      <c r="E252" s="6">
        <v>3.0000000000000001E-3</v>
      </c>
      <c r="F252" s="53">
        <f t="shared" si="73"/>
        <v>194</v>
      </c>
      <c r="G252" s="50">
        <v>90</v>
      </c>
      <c r="H252" s="4">
        <f t="shared" si="68"/>
        <v>0.27</v>
      </c>
      <c r="I252" s="7">
        <f t="shared" si="69"/>
        <v>52.379999999999995</v>
      </c>
      <c r="J252" s="6">
        <f t="shared" si="70"/>
        <v>0.58199999999999996</v>
      </c>
      <c r="L252"/>
      <c r="M252"/>
      <c r="N252"/>
      <c r="O252"/>
    </row>
    <row r="253" spans="1:15" ht="15.75" customHeight="1">
      <c r="A253" s="181"/>
      <c r="B253" s="64">
        <f t="shared" si="71"/>
        <v>2</v>
      </c>
      <c r="C253" s="231" t="s">
        <v>37</v>
      </c>
      <c r="D253" s="41" t="s">
        <v>8</v>
      </c>
      <c r="E253" s="6">
        <v>0.17100000000000001</v>
      </c>
      <c r="F253" s="53">
        <f t="shared" si="73"/>
        <v>194</v>
      </c>
      <c r="G253" s="49">
        <v>28</v>
      </c>
      <c r="H253" s="4">
        <f t="shared" si="68"/>
        <v>4.7880000000000003</v>
      </c>
      <c r="I253" s="7">
        <f t="shared" si="69"/>
        <v>928.87199999999996</v>
      </c>
      <c r="J253" s="9">
        <f t="shared" si="70"/>
        <v>33.173999999999999</v>
      </c>
    </row>
    <row r="254" spans="1:15" ht="15.75" customHeight="1">
      <c r="A254" s="181"/>
      <c r="B254" s="64">
        <f t="shared" si="71"/>
        <v>2</v>
      </c>
      <c r="C254" s="231"/>
      <c r="D254" s="41" t="s">
        <v>27</v>
      </c>
      <c r="E254" s="6">
        <v>5.0000000000000001E-3</v>
      </c>
      <c r="F254" s="53">
        <f t="shared" si="73"/>
        <v>194</v>
      </c>
      <c r="G254" s="49">
        <v>710</v>
      </c>
      <c r="H254" s="4">
        <f t="shared" si="68"/>
        <v>3.5500000000000003</v>
      </c>
      <c r="I254" s="7">
        <f t="shared" si="69"/>
        <v>688.69999999999993</v>
      </c>
      <c r="J254" s="9">
        <f t="shared" si="70"/>
        <v>0.97</v>
      </c>
    </row>
    <row r="255" spans="1:15" ht="15.75" customHeight="1">
      <c r="A255" s="181"/>
      <c r="B255" s="64">
        <f t="shared" si="71"/>
        <v>2</v>
      </c>
      <c r="C255" s="231"/>
      <c r="D255" s="41" t="s">
        <v>69</v>
      </c>
      <c r="E255" s="6">
        <v>2.4E-2</v>
      </c>
      <c r="F255" s="53">
        <f t="shared" si="73"/>
        <v>194</v>
      </c>
      <c r="G255" s="49">
        <v>90</v>
      </c>
      <c r="H255" s="4">
        <f t="shared" si="68"/>
        <v>2.16</v>
      </c>
      <c r="I255" s="7">
        <f t="shared" si="69"/>
        <v>419.03999999999996</v>
      </c>
      <c r="J255" s="9">
        <f t="shared" si="70"/>
        <v>4.6559999999999997</v>
      </c>
    </row>
    <row r="256" spans="1:15" ht="15.75" customHeight="1">
      <c r="A256" s="181"/>
      <c r="B256" s="64">
        <f t="shared" si="71"/>
        <v>2</v>
      </c>
      <c r="C256" s="87" t="s">
        <v>65</v>
      </c>
      <c r="D256" s="43" t="s">
        <v>65</v>
      </c>
      <c r="E256" s="8">
        <v>0.2</v>
      </c>
      <c r="F256" s="53">
        <f t="shared" si="73"/>
        <v>194</v>
      </c>
      <c r="G256" s="49">
        <v>72</v>
      </c>
      <c r="H256" s="5">
        <f t="shared" si="68"/>
        <v>14.4</v>
      </c>
      <c r="I256" s="7">
        <f t="shared" si="69"/>
        <v>2793.6000000000004</v>
      </c>
      <c r="J256" s="9">
        <f t="shared" si="70"/>
        <v>38.800000000000004</v>
      </c>
      <c r="L256"/>
      <c r="M256"/>
      <c r="N256"/>
      <c r="O256"/>
    </row>
    <row r="257" spans="1:12" ht="15.75" customHeight="1">
      <c r="A257" s="181"/>
      <c r="B257" s="64">
        <f t="shared" si="71"/>
        <v>2</v>
      </c>
      <c r="C257" s="3" t="s">
        <v>38</v>
      </c>
      <c r="D257" s="46" t="s">
        <v>38</v>
      </c>
      <c r="E257" s="6">
        <v>0.04</v>
      </c>
      <c r="F257" s="53">
        <f t="shared" si="73"/>
        <v>194</v>
      </c>
      <c r="G257" s="49">
        <v>32</v>
      </c>
      <c r="H257" s="4">
        <f t="shared" si="68"/>
        <v>1.28</v>
      </c>
      <c r="I257" s="7">
        <f t="shared" si="69"/>
        <v>248.32</v>
      </c>
      <c r="J257" s="9">
        <f t="shared" si="70"/>
        <v>7.76</v>
      </c>
    </row>
    <row r="258" spans="1:12" ht="15.75" customHeight="1">
      <c r="A258" s="197"/>
      <c r="B258" s="64">
        <f t="shared" si="71"/>
        <v>2</v>
      </c>
      <c r="C258" s="85" t="s">
        <v>22</v>
      </c>
      <c r="D258" s="44" t="s">
        <v>22</v>
      </c>
      <c r="E258" s="6">
        <v>0.05</v>
      </c>
      <c r="F258" s="53">
        <f t="shared" si="73"/>
        <v>194</v>
      </c>
      <c r="G258" s="50">
        <v>88</v>
      </c>
      <c r="H258" s="4">
        <f t="shared" si="68"/>
        <v>4.4000000000000004</v>
      </c>
      <c r="I258" s="7">
        <f t="shared" si="69"/>
        <v>853.60000000000014</v>
      </c>
      <c r="J258" s="9">
        <f t="shared" si="70"/>
        <v>9.7000000000000011</v>
      </c>
    </row>
    <row r="259" spans="1:12" ht="15.75" customHeight="1">
      <c r="A259" s="210" t="s">
        <v>41</v>
      </c>
      <c r="B259" s="210"/>
      <c r="C259" s="210"/>
      <c r="D259" s="210"/>
      <c r="E259" s="83"/>
      <c r="F259" s="83"/>
      <c r="G259" s="83"/>
      <c r="H259" s="2">
        <f>SUM(H234:H258)</f>
        <v>61.000000000000014</v>
      </c>
      <c r="I259" s="2">
        <f t="shared" ref="I259:J259" si="74">SUM(I234:I258)</f>
        <v>11834.000000000002</v>
      </c>
      <c r="J259" s="2">
        <f t="shared" si="74"/>
        <v>188.09828484848484</v>
      </c>
    </row>
    <row r="260" spans="1:12" customFormat="1" ht="15.75" customHeight="1"/>
    <row r="261" spans="1:12" customFormat="1" ht="15.75" customHeight="1"/>
    <row r="262" spans="1:12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>
      <c r="A263" s="180" t="s">
        <v>84</v>
      </c>
      <c r="B263" s="61">
        <v>2</v>
      </c>
      <c r="C263" s="226" t="s">
        <v>5</v>
      </c>
      <c r="D263" s="41" t="s">
        <v>6</v>
      </c>
      <c r="E263" s="8">
        <v>2.5999999999999999E-2</v>
      </c>
      <c r="F263" s="49">
        <f>B263*97</f>
        <v>194</v>
      </c>
      <c r="G263" s="49">
        <v>20</v>
      </c>
      <c r="H263" s="5">
        <f>G263*E263</f>
        <v>0.52</v>
      </c>
      <c r="I263" s="7">
        <f>J263*G263</f>
        <v>100.88</v>
      </c>
      <c r="J263" s="9">
        <f>F263*E263</f>
        <v>5.0439999999999996</v>
      </c>
      <c r="L263" s="18"/>
    </row>
    <row r="264" spans="1:12" ht="15.75" customHeight="1">
      <c r="A264" s="181"/>
      <c r="B264" s="64">
        <f>B263</f>
        <v>2</v>
      </c>
      <c r="C264" s="227"/>
      <c r="D264" s="41" t="s">
        <v>7</v>
      </c>
      <c r="E264" s="8">
        <v>6.0000000000000001E-3</v>
      </c>
      <c r="F264" s="53">
        <f>F263</f>
        <v>194</v>
      </c>
      <c r="G264" s="49">
        <v>90</v>
      </c>
      <c r="H264" s="5">
        <f t="shared" ref="H264:H268" si="75">G264*E264</f>
        <v>0.54</v>
      </c>
      <c r="I264" s="7">
        <f t="shared" ref="I264:I268" si="76">J264*G264</f>
        <v>104.75999999999999</v>
      </c>
      <c r="J264" s="9">
        <f t="shared" ref="J264:J268" si="77">F264*E264</f>
        <v>1.1639999999999999</v>
      </c>
      <c r="L264" s="18"/>
    </row>
    <row r="265" spans="1:12" ht="15.75" customHeight="1">
      <c r="A265" s="181"/>
      <c r="B265" s="64">
        <f t="shared" ref="B265:B280" si="78">B264</f>
        <v>2</v>
      </c>
      <c r="C265" s="227"/>
      <c r="D265" s="41" t="s">
        <v>8</v>
      </c>
      <c r="E265" s="8">
        <v>3.5000000000000003E-2</v>
      </c>
      <c r="F265" s="53">
        <f t="shared" ref="F265:F280" si="79">F264</f>
        <v>194</v>
      </c>
      <c r="G265" s="49">
        <v>28</v>
      </c>
      <c r="H265" s="5">
        <f t="shared" si="75"/>
        <v>0.98000000000000009</v>
      </c>
      <c r="I265" s="7">
        <f t="shared" si="76"/>
        <v>190.12000000000003</v>
      </c>
      <c r="J265" s="9">
        <f t="shared" si="77"/>
        <v>6.7900000000000009</v>
      </c>
      <c r="L265" s="18"/>
    </row>
    <row r="266" spans="1:12" ht="15.75" customHeight="1">
      <c r="A266" s="181"/>
      <c r="B266" s="64">
        <f t="shared" si="78"/>
        <v>2</v>
      </c>
      <c r="C266" s="227"/>
      <c r="D266" s="41" t="s">
        <v>10</v>
      </c>
      <c r="E266" s="8">
        <v>2.5000000000000001E-2</v>
      </c>
      <c r="F266" s="53">
        <f t="shared" si="79"/>
        <v>194</v>
      </c>
      <c r="G266" s="49">
        <v>86</v>
      </c>
      <c r="H266" s="5">
        <f t="shared" si="75"/>
        <v>2.15</v>
      </c>
      <c r="I266" s="7">
        <f t="shared" si="76"/>
        <v>417.1</v>
      </c>
      <c r="J266" s="9">
        <f t="shared" si="77"/>
        <v>4.8500000000000005</v>
      </c>
      <c r="L266" s="18"/>
    </row>
    <row r="267" spans="1:12" ht="15.75" customHeight="1">
      <c r="A267" s="181"/>
      <c r="B267" s="64">
        <f t="shared" si="78"/>
        <v>2</v>
      </c>
      <c r="C267" s="227"/>
      <c r="D267" s="41" t="s">
        <v>9</v>
      </c>
      <c r="E267" s="8">
        <v>1.9E-2</v>
      </c>
      <c r="F267" s="53">
        <f t="shared" si="79"/>
        <v>194</v>
      </c>
      <c r="G267" s="49">
        <v>44</v>
      </c>
      <c r="H267" s="5">
        <f t="shared" si="75"/>
        <v>0.83599999999999997</v>
      </c>
      <c r="I267" s="7">
        <f t="shared" si="76"/>
        <v>162.184</v>
      </c>
      <c r="J267" s="9">
        <f t="shared" si="77"/>
        <v>3.6859999999999999</v>
      </c>
      <c r="L267" s="18"/>
    </row>
    <row r="268" spans="1:12" ht="15.75" customHeight="1">
      <c r="A268" s="181"/>
      <c r="B268" s="64">
        <f t="shared" si="78"/>
        <v>2</v>
      </c>
      <c r="C268" s="228"/>
      <c r="D268" s="41" t="s">
        <v>11</v>
      </c>
      <c r="E268" s="8">
        <v>1.7999999999999999E-2</v>
      </c>
      <c r="F268" s="53">
        <f t="shared" si="79"/>
        <v>194</v>
      </c>
      <c r="G268" s="49">
        <v>28</v>
      </c>
      <c r="H268" s="5">
        <f t="shared" si="75"/>
        <v>0.504</v>
      </c>
      <c r="I268" s="7">
        <f t="shared" si="76"/>
        <v>97.775999999999982</v>
      </c>
      <c r="J268" s="9">
        <f t="shared" si="77"/>
        <v>3.4919999999999995</v>
      </c>
      <c r="L268" s="18"/>
    </row>
    <row r="269" spans="1:12" ht="15.75" customHeight="1">
      <c r="A269" s="181"/>
      <c r="B269" s="64">
        <f t="shared" si="78"/>
        <v>2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79"/>
        <v>194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6442.3520000000008</v>
      </c>
      <c r="J269" s="9">
        <f>F269*E269</f>
        <v>19.52227878787879</v>
      </c>
    </row>
    <row r="270" spans="1:12" ht="15.75" customHeight="1">
      <c r="A270" s="181"/>
      <c r="B270" s="64">
        <f t="shared" si="78"/>
        <v>2</v>
      </c>
      <c r="C270" s="227"/>
      <c r="D270" s="41" t="s">
        <v>57</v>
      </c>
      <c r="E270" s="6">
        <v>0.03</v>
      </c>
      <c r="F270" s="53">
        <f t="shared" si="79"/>
        <v>194</v>
      </c>
      <c r="G270" s="51">
        <v>120</v>
      </c>
      <c r="H270" s="4">
        <f t="shared" ref="H270:H272" si="80">G270*E270</f>
        <v>3.5999999999999996</v>
      </c>
      <c r="I270" s="7">
        <f t="shared" ref="I270:I272" si="81">J270*G270</f>
        <v>698.4</v>
      </c>
      <c r="J270" s="9">
        <f t="shared" ref="J270:J280" si="82">F270*E270</f>
        <v>5.8199999999999994</v>
      </c>
    </row>
    <row r="271" spans="1:12" ht="15.75" customHeight="1">
      <c r="A271" s="181"/>
      <c r="B271" s="64">
        <f t="shared" si="78"/>
        <v>2</v>
      </c>
      <c r="C271" s="227"/>
      <c r="D271" s="41" t="s">
        <v>32</v>
      </c>
      <c r="E271" s="6">
        <v>1.2E-2</v>
      </c>
      <c r="F271" s="53">
        <f t="shared" si="79"/>
        <v>194</v>
      </c>
      <c r="G271" s="51">
        <v>170</v>
      </c>
      <c r="H271" s="4">
        <f t="shared" si="80"/>
        <v>2.04</v>
      </c>
      <c r="I271" s="7">
        <f t="shared" si="81"/>
        <v>395.76</v>
      </c>
      <c r="J271" s="9">
        <f t="shared" si="82"/>
        <v>2.3279999999999998</v>
      </c>
    </row>
    <row r="272" spans="1:12" ht="15.75" customHeight="1">
      <c r="A272" s="181"/>
      <c r="B272" s="64">
        <f t="shared" si="78"/>
        <v>2</v>
      </c>
      <c r="C272" s="227"/>
      <c r="D272" s="41" t="s">
        <v>24</v>
      </c>
      <c r="E272" s="6">
        <v>2E-3</v>
      </c>
      <c r="F272" s="53">
        <f t="shared" si="79"/>
        <v>194</v>
      </c>
      <c r="G272" s="49">
        <v>200</v>
      </c>
      <c r="H272" s="4">
        <f t="shared" si="80"/>
        <v>0.4</v>
      </c>
      <c r="I272" s="7">
        <f t="shared" si="81"/>
        <v>77.600000000000009</v>
      </c>
      <c r="J272" s="9">
        <f t="shared" si="82"/>
        <v>0.38800000000000001</v>
      </c>
    </row>
    <row r="273" spans="1:15" ht="15.75" customHeight="1">
      <c r="A273" s="181"/>
      <c r="B273" s="64">
        <f t="shared" si="78"/>
        <v>2</v>
      </c>
      <c r="C273" s="228"/>
      <c r="D273" s="41" t="s">
        <v>79</v>
      </c>
      <c r="E273" s="6">
        <v>0.2</v>
      </c>
      <c r="F273" s="53">
        <f t="shared" si="79"/>
        <v>194</v>
      </c>
      <c r="G273" s="49"/>
      <c r="H273" s="4"/>
      <c r="I273" s="7"/>
      <c r="J273" s="9">
        <f t="shared" si="82"/>
        <v>38.800000000000004</v>
      </c>
    </row>
    <row r="274" spans="1:15" ht="15.75" customHeight="1">
      <c r="A274" s="181"/>
      <c r="B274" s="64">
        <f t="shared" si="78"/>
        <v>2</v>
      </c>
      <c r="C274" s="226" t="s">
        <v>82</v>
      </c>
      <c r="D274" s="41" t="s">
        <v>8</v>
      </c>
      <c r="E274" s="6">
        <v>0.2</v>
      </c>
      <c r="F274" s="53">
        <f t="shared" si="79"/>
        <v>194</v>
      </c>
      <c r="G274" s="49">
        <v>28</v>
      </c>
      <c r="H274" s="4">
        <f t="shared" ref="H274:H276" si="83">G274*E274</f>
        <v>5.6000000000000005</v>
      </c>
      <c r="I274" s="7">
        <f t="shared" ref="I274:I278" si="84">J274*G274</f>
        <v>1086.4000000000001</v>
      </c>
      <c r="J274" s="9">
        <f t="shared" si="82"/>
        <v>38.800000000000004</v>
      </c>
    </row>
    <row r="275" spans="1:15" ht="15.75" customHeight="1">
      <c r="A275" s="181"/>
      <c r="B275" s="64">
        <f t="shared" si="78"/>
        <v>2</v>
      </c>
      <c r="C275" s="228"/>
      <c r="D275" s="41" t="s">
        <v>27</v>
      </c>
      <c r="E275" s="6">
        <v>5.0000000000000001E-3</v>
      </c>
      <c r="F275" s="53">
        <f t="shared" si="79"/>
        <v>194</v>
      </c>
      <c r="G275" s="49">
        <v>710</v>
      </c>
      <c r="H275" s="4">
        <f t="shared" si="83"/>
        <v>3.5500000000000003</v>
      </c>
      <c r="I275" s="7">
        <f t="shared" si="84"/>
        <v>688.69999999999993</v>
      </c>
      <c r="J275" s="9">
        <f t="shared" si="82"/>
        <v>0.97</v>
      </c>
    </row>
    <row r="276" spans="1:15" ht="15.75" customHeight="1">
      <c r="A276" s="181"/>
      <c r="B276" s="64">
        <f t="shared" si="78"/>
        <v>2</v>
      </c>
      <c r="C276" s="218" t="s">
        <v>97</v>
      </c>
      <c r="D276" s="41" t="s">
        <v>29</v>
      </c>
      <c r="E276" s="6">
        <v>4.5999999999999999E-2</v>
      </c>
      <c r="F276" s="53">
        <f t="shared" si="79"/>
        <v>194</v>
      </c>
      <c r="G276" s="51">
        <v>100</v>
      </c>
      <c r="H276" s="4">
        <f t="shared" si="83"/>
        <v>4.5999999999999996</v>
      </c>
      <c r="I276" s="7">
        <f t="shared" si="84"/>
        <v>892.4</v>
      </c>
      <c r="J276" s="9">
        <f t="shared" si="82"/>
        <v>8.9239999999999995</v>
      </c>
    </row>
    <row r="277" spans="1:15" ht="15.75" customHeight="1">
      <c r="A277" s="181"/>
      <c r="B277" s="64">
        <f t="shared" si="78"/>
        <v>2</v>
      </c>
      <c r="C277" s="219"/>
      <c r="D277" s="41" t="s">
        <v>12</v>
      </c>
      <c r="E277" s="6">
        <v>2.4E-2</v>
      </c>
      <c r="F277" s="53">
        <f t="shared" si="79"/>
        <v>194</v>
      </c>
      <c r="G277" s="49">
        <v>46</v>
      </c>
      <c r="H277" s="4">
        <f>G277*E277</f>
        <v>1.1040000000000001</v>
      </c>
      <c r="I277" s="7">
        <f t="shared" si="84"/>
        <v>214.17599999999999</v>
      </c>
      <c r="J277" s="9">
        <f t="shared" si="82"/>
        <v>4.6559999999999997</v>
      </c>
    </row>
    <row r="278" spans="1:15" ht="15.75" customHeight="1">
      <c r="A278" s="181"/>
      <c r="B278" s="64">
        <f t="shared" si="78"/>
        <v>2</v>
      </c>
      <c r="C278" s="219"/>
      <c r="D278" s="41" t="s">
        <v>13</v>
      </c>
      <c r="E278" s="45">
        <v>2.0000000000000001E-4</v>
      </c>
      <c r="F278" s="53">
        <f t="shared" si="79"/>
        <v>194</v>
      </c>
      <c r="G278" s="49">
        <v>440</v>
      </c>
      <c r="H278" s="4">
        <f t="shared" ref="H278" si="85">G278*E278</f>
        <v>8.8000000000000009E-2</v>
      </c>
      <c r="I278" s="7">
        <f t="shared" si="84"/>
        <v>17.071999999999999</v>
      </c>
      <c r="J278" s="9">
        <f t="shared" si="82"/>
        <v>3.8800000000000001E-2</v>
      </c>
      <c r="L278"/>
      <c r="M278"/>
      <c r="N278"/>
      <c r="O278"/>
    </row>
    <row r="279" spans="1:15" ht="15.75" customHeight="1">
      <c r="A279" s="181"/>
      <c r="B279" s="64">
        <f t="shared" si="78"/>
        <v>2</v>
      </c>
      <c r="C279" s="220"/>
      <c r="D279" s="41" t="s">
        <v>79</v>
      </c>
      <c r="E279" s="6">
        <v>0.17199999999999999</v>
      </c>
      <c r="F279" s="53">
        <f t="shared" si="79"/>
        <v>194</v>
      </c>
      <c r="G279" s="49"/>
      <c r="H279" s="4"/>
      <c r="I279" s="7"/>
      <c r="J279" s="9">
        <f t="shared" si="82"/>
        <v>33.367999999999995</v>
      </c>
      <c r="L279"/>
      <c r="M279"/>
      <c r="N279"/>
      <c r="O279"/>
    </row>
    <row r="280" spans="1:15" ht="15.75" customHeight="1">
      <c r="A280" s="181"/>
      <c r="B280" s="64">
        <f t="shared" si="78"/>
        <v>2</v>
      </c>
      <c r="C280" s="3" t="s">
        <v>38</v>
      </c>
      <c r="D280" s="46" t="s">
        <v>38</v>
      </c>
      <c r="E280" s="6">
        <v>0.04</v>
      </c>
      <c r="F280" s="53">
        <f t="shared" si="79"/>
        <v>194</v>
      </c>
      <c r="G280" s="49">
        <v>32</v>
      </c>
      <c r="H280" s="4">
        <f>G280*E280</f>
        <v>1.28</v>
      </c>
      <c r="I280" s="7">
        <f t="shared" ref="I280" si="86">J280*G280</f>
        <v>248.32</v>
      </c>
      <c r="J280" s="9">
        <f t="shared" si="82"/>
        <v>7.76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83"/>
      <c r="F281" s="83"/>
      <c r="G281" s="83"/>
      <c r="H281" s="2">
        <f>SUM(H263:H280)</f>
        <v>61.000000000000007</v>
      </c>
      <c r="I281" s="2">
        <f>SUM(I263:I280)</f>
        <v>11834</v>
      </c>
      <c r="J281" s="2">
        <f>SUM(J263:J280)</f>
        <v>186.40107878787882</v>
      </c>
    </row>
    <row r="282" spans="1:15" ht="15.75" customHeight="1">
      <c r="A282" s="180" t="s">
        <v>85</v>
      </c>
      <c r="B282" s="61">
        <v>2</v>
      </c>
      <c r="C282" s="217" t="s">
        <v>100</v>
      </c>
      <c r="D282" s="41" t="s">
        <v>4</v>
      </c>
      <c r="E282" s="6">
        <v>0.06</v>
      </c>
      <c r="F282" s="49">
        <f>B282*62</f>
        <v>124</v>
      </c>
      <c r="G282" s="51">
        <v>25</v>
      </c>
      <c r="H282" s="4">
        <f>G282*E282</f>
        <v>1.5</v>
      </c>
      <c r="I282" s="7">
        <f>J282*G282</f>
        <v>186</v>
      </c>
      <c r="J282" s="9">
        <f>F282*E282</f>
        <v>7.4399999999999995</v>
      </c>
    </row>
    <row r="283" spans="1:15" ht="15.75" customHeight="1">
      <c r="A283" s="181"/>
      <c r="B283" s="64">
        <f>B282</f>
        <v>2</v>
      </c>
      <c r="C283" s="217"/>
      <c r="D283" s="41" t="s">
        <v>9</v>
      </c>
      <c r="E283" s="6">
        <v>8.0000000000000002E-3</v>
      </c>
      <c r="F283" s="53">
        <f>F282</f>
        <v>124</v>
      </c>
      <c r="G283" s="51">
        <v>44</v>
      </c>
      <c r="H283" s="4">
        <f t="shared" ref="H283:H291" si="87">G283*E283</f>
        <v>0.35199999999999998</v>
      </c>
      <c r="I283" s="7">
        <f t="shared" ref="I283:I303" si="88">J283*G283</f>
        <v>43.647999999999996</v>
      </c>
      <c r="J283" s="9">
        <f t="shared" ref="J283:J303" si="89">F283*E283</f>
        <v>0.99199999999999999</v>
      </c>
    </row>
    <row r="284" spans="1:15" ht="15.75" customHeight="1">
      <c r="A284" s="181"/>
      <c r="B284" s="64">
        <f t="shared" ref="B284:B303" si="90">B283</f>
        <v>2</v>
      </c>
      <c r="C284" s="217"/>
      <c r="D284" s="42" t="s">
        <v>13</v>
      </c>
      <c r="E284" s="45">
        <v>2.0000000000000001E-4</v>
      </c>
      <c r="F284" s="53">
        <f t="shared" ref="F284:F303" si="91">F283</f>
        <v>124</v>
      </c>
      <c r="G284" s="51">
        <v>440</v>
      </c>
      <c r="H284" s="4">
        <f t="shared" si="87"/>
        <v>8.8000000000000009E-2</v>
      </c>
      <c r="I284" s="7">
        <f t="shared" si="88"/>
        <v>10.912000000000001</v>
      </c>
      <c r="J284" s="9">
        <f t="shared" si="89"/>
        <v>2.4800000000000003E-2</v>
      </c>
    </row>
    <row r="285" spans="1:15" ht="15.75" customHeight="1">
      <c r="A285" s="181"/>
      <c r="B285" s="64">
        <f t="shared" si="90"/>
        <v>2</v>
      </c>
      <c r="C285" s="217"/>
      <c r="D285" s="41" t="s">
        <v>12</v>
      </c>
      <c r="E285" s="6">
        <v>3.0000000000000001E-3</v>
      </c>
      <c r="F285" s="53">
        <f t="shared" si="91"/>
        <v>124</v>
      </c>
      <c r="G285" s="51">
        <v>46</v>
      </c>
      <c r="H285" s="4">
        <f t="shared" si="87"/>
        <v>0.13800000000000001</v>
      </c>
      <c r="I285" s="7">
        <f t="shared" si="88"/>
        <v>17.111999999999998</v>
      </c>
      <c r="J285" s="9">
        <f t="shared" si="89"/>
        <v>0.372</v>
      </c>
    </row>
    <row r="286" spans="1:15" ht="15.75" customHeight="1">
      <c r="A286" s="181"/>
      <c r="B286" s="64">
        <f t="shared" si="90"/>
        <v>2</v>
      </c>
      <c r="C286" s="217"/>
      <c r="D286" s="42" t="s">
        <v>7</v>
      </c>
      <c r="E286" s="6">
        <v>3.0000000000000001E-3</v>
      </c>
      <c r="F286" s="53">
        <f t="shared" si="91"/>
        <v>124</v>
      </c>
      <c r="G286" s="49">
        <v>90</v>
      </c>
      <c r="H286" s="4">
        <f t="shared" si="87"/>
        <v>0.27</v>
      </c>
      <c r="I286" s="7">
        <f t="shared" si="88"/>
        <v>33.479999999999997</v>
      </c>
      <c r="J286" s="9">
        <f t="shared" si="89"/>
        <v>0.372</v>
      </c>
    </row>
    <row r="287" spans="1:15" ht="15.75" customHeight="1">
      <c r="A287" s="181"/>
      <c r="B287" s="64">
        <f t="shared" si="90"/>
        <v>2</v>
      </c>
      <c r="C287" s="218" t="s">
        <v>23</v>
      </c>
      <c r="D287" s="41" t="s">
        <v>8</v>
      </c>
      <c r="E287" s="6">
        <v>0.1</v>
      </c>
      <c r="F287" s="53">
        <f t="shared" si="91"/>
        <v>124</v>
      </c>
      <c r="G287" s="49">
        <v>28</v>
      </c>
      <c r="H287" s="4">
        <f t="shared" si="87"/>
        <v>2.8000000000000003</v>
      </c>
      <c r="I287" s="7">
        <f t="shared" si="88"/>
        <v>347.2</v>
      </c>
      <c r="J287" s="9">
        <f t="shared" si="89"/>
        <v>12.4</v>
      </c>
    </row>
    <row r="288" spans="1:15" ht="15.75" customHeight="1">
      <c r="A288" s="181"/>
      <c r="B288" s="64">
        <f t="shared" si="90"/>
        <v>2</v>
      </c>
      <c r="C288" s="219"/>
      <c r="D288" s="41" t="s">
        <v>18</v>
      </c>
      <c r="E288" s="6">
        <v>0.02</v>
      </c>
      <c r="F288" s="53">
        <f t="shared" si="91"/>
        <v>124</v>
      </c>
      <c r="G288" s="49">
        <v>52</v>
      </c>
      <c r="H288" s="4">
        <f t="shared" si="87"/>
        <v>1.04</v>
      </c>
      <c r="I288" s="7">
        <f t="shared" si="88"/>
        <v>128.96</v>
      </c>
      <c r="J288" s="9">
        <f t="shared" si="89"/>
        <v>2.48</v>
      </c>
    </row>
    <row r="289" spans="1:15" ht="15.75" customHeight="1">
      <c r="A289" s="181"/>
      <c r="B289" s="64">
        <f t="shared" si="90"/>
        <v>2</v>
      </c>
      <c r="C289" s="219"/>
      <c r="D289" s="41" t="s">
        <v>9</v>
      </c>
      <c r="E289" s="6">
        <v>1.3000000000000001E-2</v>
      </c>
      <c r="F289" s="53">
        <f t="shared" si="91"/>
        <v>124</v>
      </c>
      <c r="G289" s="49">
        <v>44</v>
      </c>
      <c r="H289" s="4">
        <f t="shared" si="87"/>
        <v>0.57200000000000006</v>
      </c>
      <c r="I289" s="7">
        <f t="shared" si="88"/>
        <v>70.927999999999997</v>
      </c>
      <c r="J289" s="9">
        <f t="shared" si="89"/>
        <v>1.6120000000000001</v>
      </c>
    </row>
    <row r="290" spans="1:15" ht="15.75" customHeight="1">
      <c r="A290" s="181"/>
      <c r="B290" s="64">
        <f t="shared" si="90"/>
        <v>2</v>
      </c>
      <c r="C290" s="219"/>
      <c r="D290" s="42" t="s">
        <v>11</v>
      </c>
      <c r="E290" s="6">
        <v>1.2E-2</v>
      </c>
      <c r="F290" s="53">
        <f t="shared" si="91"/>
        <v>124</v>
      </c>
      <c r="G290" s="49">
        <v>28</v>
      </c>
      <c r="H290" s="4">
        <f t="shared" si="87"/>
        <v>0.33600000000000002</v>
      </c>
      <c r="I290" s="7">
        <f t="shared" si="88"/>
        <v>41.664000000000001</v>
      </c>
      <c r="J290" s="9">
        <f t="shared" si="89"/>
        <v>1.488</v>
      </c>
      <c r="L290"/>
      <c r="M290"/>
      <c r="N290"/>
      <c r="O290"/>
    </row>
    <row r="291" spans="1:15" ht="15.75" customHeight="1">
      <c r="A291" s="181"/>
      <c r="B291" s="64">
        <f t="shared" si="90"/>
        <v>2</v>
      </c>
      <c r="C291" s="219"/>
      <c r="D291" s="42" t="s">
        <v>7</v>
      </c>
      <c r="E291" s="6">
        <v>5.0000000000000001E-3</v>
      </c>
      <c r="F291" s="53">
        <f t="shared" si="91"/>
        <v>124</v>
      </c>
      <c r="G291" s="49">
        <v>90</v>
      </c>
      <c r="H291" s="4">
        <f t="shared" si="87"/>
        <v>0.45</v>
      </c>
      <c r="I291" s="7">
        <f t="shared" si="88"/>
        <v>55.8</v>
      </c>
      <c r="J291" s="9">
        <f t="shared" si="89"/>
        <v>0.62</v>
      </c>
      <c r="L291"/>
      <c r="M291"/>
      <c r="N291"/>
      <c r="O291"/>
    </row>
    <row r="292" spans="1:15" ht="15.75" customHeight="1">
      <c r="A292" s="181"/>
      <c r="B292" s="64">
        <f t="shared" si="90"/>
        <v>2</v>
      </c>
      <c r="C292" s="220"/>
      <c r="D292" s="42" t="s">
        <v>79</v>
      </c>
      <c r="E292" s="6">
        <v>0.17499999999999999</v>
      </c>
      <c r="F292" s="53">
        <f t="shared" si="91"/>
        <v>124</v>
      </c>
      <c r="G292" s="50"/>
      <c r="H292" s="5"/>
      <c r="I292" s="7"/>
      <c r="J292" s="6">
        <f t="shared" si="89"/>
        <v>21.7</v>
      </c>
      <c r="L292"/>
      <c r="M292"/>
      <c r="N292"/>
      <c r="O292"/>
    </row>
    <row r="293" spans="1:15" ht="15.75" customHeight="1">
      <c r="A293" s="181"/>
      <c r="B293" s="64">
        <f t="shared" si="90"/>
        <v>2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1"/>
        <v>124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3296.1680000000006</v>
      </c>
      <c r="J293" s="9">
        <f t="shared" si="89"/>
        <v>16.647313131313133</v>
      </c>
      <c r="L293"/>
      <c r="M293"/>
      <c r="N293"/>
      <c r="O293"/>
    </row>
    <row r="294" spans="1:15" ht="15.75" customHeight="1">
      <c r="A294" s="181"/>
      <c r="B294" s="64">
        <f t="shared" si="90"/>
        <v>2</v>
      </c>
      <c r="C294" s="222"/>
      <c r="D294" s="41" t="s">
        <v>9</v>
      </c>
      <c r="E294" s="6">
        <v>0.02</v>
      </c>
      <c r="F294" s="53">
        <f t="shared" si="91"/>
        <v>124</v>
      </c>
      <c r="G294" s="51">
        <v>44</v>
      </c>
      <c r="H294" s="4">
        <f>G294*E294</f>
        <v>0.88</v>
      </c>
      <c r="I294" s="7">
        <f t="shared" si="88"/>
        <v>109.12</v>
      </c>
      <c r="J294" s="9">
        <f t="shared" si="89"/>
        <v>2.48</v>
      </c>
      <c r="L294"/>
      <c r="M294"/>
      <c r="N294"/>
      <c r="O294"/>
    </row>
    <row r="295" spans="1:15" ht="15.75" customHeight="1">
      <c r="A295" s="181"/>
      <c r="B295" s="64">
        <f t="shared" si="90"/>
        <v>2</v>
      </c>
      <c r="C295" s="222"/>
      <c r="D295" s="42" t="s">
        <v>11</v>
      </c>
      <c r="E295" s="6">
        <v>1.2999999999999999E-2</v>
      </c>
      <c r="F295" s="53">
        <f t="shared" si="91"/>
        <v>124</v>
      </c>
      <c r="G295" s="49">
        <v>28</v>
      </c>
      <c r="H295" s="4">
        <f t="shared" ref="H295" si="92">G295*E295</f>
        <v>0.36399999999999999</v>
      </c>
      <c r="I295" s="7">
        <f t="shared" si="88"/>
        <v>45.135999999999996</v>
      </c>
      <c r="J295" s="9">
        <f t="shared" si="89"/>
        <v>1.6119999999999999</v>
      </c>
      <c r="L295"/>
      <c r="M295"/>
      <c r="N295"/>
      <c r="O295"/>
    </row>
    <row r="296" spans="1:15" ht="15.75" customHeight="1">
      <c r="A296" s="181"/>
      <c r="B296" s="64">
        <f t="shared" si="90"/>
        <v>2</v>
      </c>
      <c r="C296" s="222"/>
      <c r="D296" s="42" t="s">
        <v>27</v>
      </c>
      <c r="E296" s="6">
        <v>0.01</v>
      </c>
      <c r="F296" s="53">
        <f t="shared" si="91"/>
        <v>124</v>
      </c>
      <c r="G296" s="49">
        <v>710</v>
      </c>
      <c r="H296" s="4">
        <f>G296*E296</f>
        <v>7.1000000000000005</v>
      </c>
      <c r="I296" s="7">
        <f t="shared" si="88"/>
        <v>880.4</v>
      </c>
      <c r="J296" s="9">
        <f t="shared" si="89"/>
        <v>1.24</v>
      </c>
    </row>
    <row r="297" spans="1:15" ht="15.75" customHeight="1">
      <c r="A297" s="181"/>
      <c r="B297" s="64">
        <f t="shared" si="90"/>
        <v>2</v>
      </c>
      <c r="C297" s="223"/>
      <c r="D297" s="42" t="s">
        <v>87</v>
      </c>
      <c r="E297" s="6">
        <v>5.8000000000000003E-2</v>
      </c>
      <c r="F297" s="53">
        <f t="shared" si="91"/>
        <v>124</v>
      </c>
      <c r="G297" s="49">
        <v>82</v>
      </c>
      <c r="H297" s="4">
        <f>G297*E297</f>
        <v>4.7560000000000002</v>
      </c>
      <c r="I297" s="7">
        <f>J297*G297</f>
        <v>589.74400000000003</v>
      </c>
      <c r="J297" s="9">
        <f>F297*E297</f>
        <v>7.1920000000000002</v>
      </c>
    </row>
    <row r="298" spans="1:15" ht="15.75" customHeight="1">
      <c r="A298" s="181"/>
      <c r="B298" s="64">
        <f t="shared" si="90"/>
        <v>2</v>
      </c>
      <c r="C298" s="218" t="s">
        <v>92</v>
      </c>
      <c r="D298" s="41" t="s">
        <v>25</v>
      </c>
      <c r="E298" s="6">
        <v>4.5999999999999999E-2</v>
      </c>
      <c r="F298" s="53">
        <f t="shared" si="91"/>
        <v>124</v>
      </c>
      <c r="G298" s="62">
        <v>150</v>
      </c>
      <c r="H298" s="48">
        <f>G298*E298</f>
        <v>6.8999999999999995</v>
      </c>
      <c r="I298" s="48">
        <f>J298*G298</f>
        <v>855.59999999999991</v>
      </c>
      <c r="J298" s="6">
        <f>F298*E298</f>
        <v>5.7039999999999997</v>
      </c>
    </row>
    <row r="299" spans="1:15" s="17" customFormat="1" ht="15.75" customHeight="1">
      <c r="A299" s="181"/>
      <c r="B299" s="64">
        <f t="shared" si="90"/>
        <v>2</v>
      </c>
      <c r="C299" s="219"/>
      <c r="D299" s="41" t="s">
        <v>12</v>
      </c>
      <c r="E299" s="6">
        <v>2.4E-2</v>
      </c>
      <c r="F299" s="53">
        <f t="shared" si="91"/>
        <v>124</v>
      </c>
      <c r="G299" s="49">
        <v>46</v>
      </c>
      <c r="H299" s="4">
        <f t="shared" ref="H299:H302" si="93">G299*E299</f>
        <v>1.1040000000000001</v>
      </c>
      <c r="I299" s="7">
        <f t="shared" si="88"/>
        <v>136.89599999999999</v>
      </c>
      <c r="J299" s="9">
        <f t="shared" si="89"/>
        <v>2.976</v>
      </c>
      <c r="K299"/>
      <c r="L299" s="19"/>
      <c r="N299" s="25"/>
    </row>
    <row r="300" spans="1:15" ht="15.75" customHeight="1">
      <c r="A300" s="181"/>
      <c r="B300" s="64">
        <f t="shared" si="90"/>
        <v>2</v>
      </c>
      <c r="C300" s="219"/>
      <c r="D300" s="41" t="s">
        <v>13</v>
      </c>
      <c r="E300" s="45">
        <v>2.0000000000000001E-4</v>
      </c>
      <c r="F300" s="53">
        <f t="shared" si="91"/>
        <v>124</v>
      </c>
      <c r="G300" s="49">
        <v>440</v>
      </c>
      <c r="H300" s="4">
        <f t="shared" si="93"/>
        <v>8.8000000000000009E-2</v>
      </c>
      <c r="I300" s="7">
        <f t="shared" si="88"/>
        <v>10.912000000000001</v>
      </c>
      <c r="J300" s="9">
        <f t="shared" si="89"/>
        <v>2.4800000000000003E-2</v>
      </c>
    </row>
    <row r="301" spans="1:15" ht="15.75" customHeight="1">
      <c r="A301" s="181"/>
      <c r="B301" s="64">
        <f t="shared" si="90"/>
        <v>2</v>
      </c>
      <c r="C301" s="220"/>
      <c r="D301" s="41" t="s">
        <v>79</v>
      </c>
      <c r="E301" s="6">
        <v>0.17199999999999999</v>
      </c>
      <c r="F301" s="53">
        <f t="shared" si="91"/>
        <v>124</v>
      </c>
      <c r="G301" s="49"/>
      <c r="H301" s="4"/>
      <c r="I301" s="7"/>
      <c r="J301" s="9">
        <f t="shared" si="89"/>
        <v>21.327999999999999</v>
      </c>
      <c r="M301"/>
      <c r="N301"/>
      <c r="O301"/>
    </row>
    <row r="302" spans="1:15" ht="15.75" customHeight="1">
      <c r="A302" s="181"/>
      <c r="B302" s="64">
        <f t="shared" si="90"/>
        <v>2</v>
      </c>
      <c r="C302" s="3" t="s">
        <v>38</v>
      </c>
      <c r="D302" s="46" t="s">
        <v>38</v>
      </c>
      <c r="E302" s="6">
        <v>0.04</v>
      </c>
      <c r="F302" s="53">
        <f t="shared" si="91"/>
        <v>124</v>
      </c>
      <c r="G302" s="49">
        <v>32</v>
      </c>
      <c r="H302" s="4">
        <f t="shared" si="93"/>
        <v>1.28</v>
      </c>
      <c r="I302" s="7">
        <f t="shared" si="88"/>
        <v>158.72</v>
      </c>
      <c r="J302" s="9">
        <f t="shared" si="89"/>
        <v>4.96</v>
      </c>
    </row>
    <row r="303" spans="1:15" ht="15.75" customHeight="1">
      <c r="A303" s="181"/>
      <c r="B303" s="64">
        <f t="shared" si="90"/>
        <v>2</v>
      </c>
      <c r="C303" s="85" t="s">
        <v>22</v>
      </c>
      <c r="D303" s="44" t="s">
        <v>22</v>
      </c>
      <c r="E303" s="6">
        <v>0.05</v>
      </c>
      <c r="F303" s="53">
        <f t="shared" si="91"/>
        <v>124</v>
      </c>
      <c r="G303" s="50">
        <v>88</v>
      </c>
      <c r="H303" s="4">
        <f>G303*E303</f>
        <v>4.4000000000000004</v>
      </c>
      <c r="I303" s="7">
        <f t="shared" si="88"/>
        <v>545.6</v>
      </c>
      <c r="J303" s="9">
        <f t="shared" si="89"/>
        <v>6.2</v>
      </c>
    </row>
    <row r="304" spans="1:15" ht="15.75" customHeight="1">
      <c r="A304" s="210" t="s">
        <v>41</v>
      </c>
      <c r="B304" s="210"/>
      <c r="C304" s="210"/>
      <c r="D304" s="210"/>
      <c r="E304" s="83"/>
      <c r="F304" s="83"/>
      <c r="G304" s="83"/>
      <c r="H304" s="2">
        <f>SUM(H282:H303)</f>
        <v>61</v>
      </c>
      <c r="I304" s="2">
        <f>SUM(I282:I303)</f>
        <v>7564</v>
      </c>
      <c r="J304" s="2">
        <f>SUM(J282:J303)</f>
        <v>119.86491313131312</v>
      </c>
    </row>
    <row r="305" spans="1:14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145302</v>
      </c>
      <c r="J305" s="31">
        <f>J27+J49+J73+J90+J128+J152+J177+J200+J233+J259+J281+J304</f>
        <v>2226.661476767677</v>
      </c>
    </row>
    <row r="306" spans="1:14" customFormat="1" ht="15" customHeight="1"/>
    <row r="308" spans="1:14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4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4">
      <c r="N310" s="14"/>
    </row>
    <row r="312" spans="1:14">
      <c r="I312" s="21"/>
    </row>
  </sheetData>
  <mergeCells count="91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O43:Q43"/>
    <mergeCell ref="O44:Q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281:D281"/>
    <mergeCell ref="A282:A303"/>
    <mergeCell ref="C282:C286"/>
    <mergeCell ref="C287:C292"/>
    <mergeCell ref="C293:C297"/>
    <mergeCell ref="C298:C301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2:S312"/>
  <sheetViews>
    <sheetView view="pageLayout" topLeftCell="A6" zoomScale="80" zoomScalePageLayoutView="80" workbookViewId="0">
      <selection activeCell="M6" sqref="M6:M39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9.28515625" customWidth="1"/>
    <col min="12" max="12" width="25" style="14" customWidth="1"/>
    <col min="13" max="13" width="22.140625" style="14" customWidth="1"/>
    <col min="14" max="14" width="9.140625" style="23" customWidth="1"/>
    <col min="15" max="15" width="15.42578125" style="14" customWidth="1"/>
    <col min="16" max="16" width="7.7109375" style="14" customWidth="1"/>
    <col min="17" max="17" width="6.7109375" style="14" customWidth="1"/>
    <col min="18" max="16384" width="9.140625" style="14"/>
  </cols>
  <sheetData>
    <row r="2" spans="1:18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109</v>
      </c>
      <c r="L2" s="246"/>
      <c r="M2" s="246"/>
      <c r="N2" s="246"/>
      <c r="O2" s="246"/>
      <c r="P2" s="246"/>
      <c r="Q2" s="246"/>
      <c r="R2" s="22"/>
    </row>
    <row r="3" spans="1:18" s="15" customFormat="1" ht="15.6" customHeight="1">
      <c r="A3" s="207" t="s">
        <v>115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119</v>
      </c>
      <c r="L3" s="247"/>
      <c r="M3" s="247"/>
      <c r="N3" s="247"/>
      <c r="O3" s="247"/>
      <c r="P3" s="247"/>
      <c r="Q3" s="247"/>
      <c r="R3" s="40"/>
    </row>
    <row r="4" spans="1:18" s="15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>
      <c r="A6" s="232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v>7</v>
      </c>
      <c r="G6" s="49">
        <v>120</v>
      </c>
      <c r="H6" s="54">
        <f>G6*E6</f>
        <v>7.1999999999999993</v>
      </c>
      <c r="I6" s="55">
        <f>J6*G6</f>
        <v>50.4</v>
      </c>
      <c r="J6" s="56">
        <f>F6*E6</f>
        <v>0.42</v>
      </c>
      <c r="L6" s="41" t="s">
        <v>3</v>
      </c>
      <c r="M6" s="56">
        <f>J6+J107</f>
        <v>0.76</v>
      </c>
      <c r="N6" s="51">
        <v>120</v>
      </c>
      <c r="O6" s="57">
        <f>M6*N6</f>
        <v>91.2</v>
      </c>
    </row>
    <row r="7" spans="1:18" ht="15.75" customHeight="1">
      <c r="A7" s="233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7</v>
      </c>
      <c r="G7" s="49">
        <v>25</v>
      </c>
      <c r="H7" s="54">
        <f t="shared" ref="H7:H26" si="0">G7*E7</f>
        <v>0.625</v>
      </c>
      <c r="I7" s="55">
        <f t="shared" ref="I7:I26" si="1">J7*G7</f>
        <v>4.375</v>
      </c>
      <c r="J7" s="56">
        <f t="shared" ref="J7:J26" si="2">F7*E7</f>
        <v>0.17500000000000002</v>
      </c>
      <c r="L7" s="41" t="s">
        <v>4</v>
      </c>
      <c r="M7" s="56">
        <f>J7+J178+J238+J282</f>
        <v>1.885</v>
      </c>
      <c r="N7" s="51">
        <v>25</v>
      </c>
      <c r="O7" s="57">
        <f t="shared" ref="O7:O38" si="3">M7*N7</f>
        <v>47.125</v>
      </c>
    </row>
    <row r="8" spans="1:18" ht="15.75" customHeight="1">
      <c r="A8" s="233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7</v>
      </c>
      <c r="G8" s="50">
        <v>20</v>
      </c>
      <c r="H8" s="54">
        <f t="shared" si="0"/>
        <v>1</v>
      </c>
      <c r="I8" s="55">
        <f t="shared" si="1"/>
        <v>7.0000000000000009</v>
      </c>
      <c r="J8" s="56">
        <f t="shared" si="2"/>
        <v>0.35000000000000003</v>
      </c>
      <c r="L8" s="41" t="s">
        <v>6</v>
      </c>
      <c r="M8" s="56">
        <f>J8+J28+J55+J129+J159+J211+J234+J239+J263</f>
        <v>2.8460000000000001</v>
      </c>
      <c r="N8" s="51">
        <v>20</v>
      </c>
      <c r="O8" s="57">
        <f t="shared" si="3"/>
        <v>56.92</v>
      </c>
    </row>
    <row r="9" spans="1:18" ht="15.75" customHeight="1">
      <c r="A9" s="233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7</v>
      </c>
      <c r="G9" s="51">
        <v>28</v>
      </c>
      <c r="H9" s="54">
        <f t="shared" si="0"/>
        <v>0.75600000000000001</v>
      </c>
      <c r="I9" s="55">
        <f t="shared" si="1"/>
        <v>5.2919999999999998</v>
      </c>
      <c r="J9" s="56">
        <f t="shared" si="2"/>
        <v>0.189</v>
      </c>
      <c r="L9" s="41" t="s">
        <v>8</v>
      </c>
      <c r="M9" s="56">
        <f>J9+J30+J57+J66+J78+J111+J133+J144+J161+J165+J183+J216+J240+J253+J265+J274+J287</f>
        <v>15.514000000000001</v>
      </c>
      <c r="N9" s="51">
        <v>28</v>
      </c>
      <c r="O9" s="57">
        <f t="shared" si="3"/>
        <v>434.39200000000005</v>
      </c>
    </row>
    <row r="10" spans="1:18" ht="15.75" customHeight="1">
      <c r="A10" s="233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7</v>
      </c>
      <c r="G10" s="52">
        <v>44</v>
      </c>
      <c r="H10" s="54">
        <f t="shared" si="0"/>
        <v>0.57199999999999995</v>
      </c>
      <c r="I10" s="55">
        <f t="shared" si="1"/>
        <v>4.0039999999999996</v>
      </c>
      <c r="J10" s="56">
        <f t="shared" si="2"/>
        <v>9.0999999999999998E-2</v>
      </c>
      <c r="L10" s="41" t="s">
        <v>9</v>
      </c>
      <c r="M10" s="56">
        <f>J10+J19+J32+J59+J74+J80+J113+J119+J132+J135+J163+J167+J179+J185+J190+J214+J218+J224+J241+J267+J283+J289+J294</f>
        <v>3.5709999999999997</v>
      </c>
      <c r="N10" s="51">
        <v>44</v>
      </c>
      <c r="O10" s="57">
        <f t="shared" si="3"/>
        <v>157.124</v>
      </c>
    </row>
    <row r="11" spans="1:18" ht="15.75" customHeight="1">
      <c r="A11" s="233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7</v>
      </c>
      <c r="G11" s="49">
        <v>28</v>
      </c>
      <c r="H11" s="54">
        <f t="shared" si="0"/>
        <v>0.33600000000000002</v>
      </c>
      <c r="I11" s="55">
        <f t="shared" si="1"/>
        <v>2.3520000000000003</v>
      </c>
      <c r="J11" s="56">
        <f t="shared" si="2"/>
        <v>8.4000000000000005E-2</v>
      </c>
      <c r="L11" s="41" t="s">
        <v>11</v>
      </c>
      <c r="M11" s="56">
        <f>J11+J20+J33+J60+J81+J85+J108+J114+J120+J136+J142+J164+J168++J186+J191+J219+J225+J242+J268+J290+J295</f>
        <v>2.4000000000000004</v>
      </c>
      <c r="N11" s="51">
        <v>28</v>
      </c>
      <c r="O11" s="57">
        <f t="shared" si="3"/>
        <v>67.200000000000017</v>
      </c>
    </row>
    <row r="12" spans="1:18" ht="15.75" customHeight="1">
      <c r="A12" s="233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7</v>
      </c>
      <c r="G12" s="49">
        <v>170</v>
      </c>
      <c r="H12" s="54">
        <f t="shared" si="0"/>
        <v>1.2749999999999999</v>
      </c>
      <c r="I12" s="55">
        <f t="shared" si="1"/>
        <v>8.9249999999999989</v>
      </c>
      <c r="J12" s="56">
        <f t="shared" si="2"/>
        <v>5.2499999999999998E-2</v>
      </c>
      <c r="L12" s="41" t="s">
        <v>45</v>
      </c>
      <c r="M12" s="56">
        <f>J12+J63+J116+J141+J221+J243+J271</f>
        <v>0.5655</v>
      </c>
      <c r="N12" s="51">
        <v>170</v>
      </c>
      <c r="O12" s="57">
        <f t="shared" si="3"/>
        <v>96.135000000000005</v>
      </c>
    </row>
    <row r="13" spans="1:18" ht="15.75" customHeight="1">
      <c r="A13" s="233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7</v>
      </c>
      <c r="G13" s="49">
        <v>710</v>
      </c>
      <c r="H13" s="54">
        <f t="shared" si="0"/>
        <v>3.5500000000000003</v>
      </c>
      <c r="I13" s="55">
        <f t="shared" si="1"/>
        <v>24.85</v>
      </c>
      <c r="J13" s="56">
        <f t="shared" si="2"/>
        <v>3.5000000000000003E-2</v>
      </c>
      <c r="L13" s="41" t="s">
        <v>27</v>
      </c>
      <c r="M13" s="56">
        <f>J13+J18+J42+J67+J87+J122+J145+J172+J174+J192+J227+J244+J254+J275+J296</f>
        <v>0.83900000000000008</v>
      </c>
      <c r="N13" s="51">
        <v>710</v>
      </c>
      <c r="O13" s="57">
        <f t="shared" si="3"/>
        <v>595.69000000000005</v>
      </c>
    </row>
    <row r="14" spans="1:18" ht="15.75" customHeight="1">
      <c r="A14" s="233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7</v>
      </c>
      <c r="G14" s="49">
        <v>46</v>
      </c>
      <c r="H14" s="54">
        <f t="shared" si="0"/>
        <v>0.115</v>
      </c>
      <c r="I14" s="55">
        <f t="shared" si="1"/>
        <v>0.80500000000000005</v>
      </c>
      <c r="J14" s="56">
        <f t="shared" si="2"/>
        <v>1.7500000000000002E-2</v>
      </c>
      <c r="L14" s="41" t="s">
        <v>12</v>
      </c>
      <c r="M14" s="56">
        <f>J14+J23+J44+J69+J77+J124+J148+J181+J195+J229+J245+J277+J285+J299</f>
        <v>2.0474999999999999</v>
      </c>
      <c r="N14" s="51">
        <v>46</v>
      </c>
      <c r="O14" s="57">
        <f t="shared" si="3"/>
        <v>94.184999999999988</v>
      </c>
    </row>
    <row r="15" spans="1:18" ht="15.75" customHeight="1">
      <c r="A15" s="233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7</v>
      </c>
      <c r="G15" s="49">
        <v>440</v>
      </c>
      <c r="H15" s="54">
        <f t="shared" si="0"/>
        <v>0.17600000000000002</v>
      </c>
      <c r="I15" s="57">
        <f t="shared" si="1"/>
        <v>1.232</v>
      </c>
      <c r="J15" s="56">
        <f t="shared" si="2"/>
        <v>2.8E-3</v>
      </c>
      <c r="L15" s="41" t="s">
        <v>13</v>
      </c>
      <c r="M15" s="56">
        <f>J15+J24+J45+J70+J125+J149+J180+J196+J230+J246+J278+J284+J300</f>
        <v>2.7400000000000001E-2</v>
      </c>
      <c r="N15" s="51">
        <v>440</v>
      </c>
      <c r="O15" s="57">
        <f t="shared" si="3"/>
        <v>12.056000000000001</v>
      </c>
    </row>
    <row r="16" spans="1:18" ht="15.75" customHeight="1">
      <c r="A16" s="233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7</v>
      </c>
      <c r="G16" s="49"/>
      <c r="H16" s="54"/>
      <c r="I16" s="55"/>
      <c r="J16" s="56">
        <f>F16*E16</f>
        <v>1.4000000000000001</v>
      </c>
      <c r="L16" s="41" t="s">
        <v>81</v>
      </c>
      <c r="M16" s="56">
        <f>J17+J36+J61+J110+J118+J139+J215+J223+J248+J269</f>
        <v>6.0215242424242419</v>
      </c>
      <c r="N16" s="51">
        <v>330</v>
      </c>
      <c r="O16" s="57">
        <f t="shared" si="3"/>
        <v>1987.1029999999998</v>
      </c>
    </row>
    <row r="17" spans="1:15" ht="15.75" customHeight="1">
      <c r="A17" s="233"/>
      <c r="B17" s="63">
        <f t="shared" si="4"/>
        <v>2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5"/>
        <v>7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193.50099999999995</v>
      </c>
      <c r="J17" s="56">
        <f t="shared" si="2"/>
        <v>0.58636666666666648</v>
      </c>
      <c r="L17" s="41" t="s">
        <v>87</v>
      </c>
      <c r="M17" s="56">
        <f>J21+J86+J112+J193+J217+J297</f>
        <v>2.4540000000000002</v>
      </c>
      <c r="N17" s="51">
        <v>82</v>
      </c>
      <c r="O17" s="57">
        <f t="shared" si="3"/>
        <v>201.22800000000001</v>
      </c>
    </row>
    <row r="18" spans="1:15" ht="15.75" customHeight="1">
      <c r="A18" s="233"/>
      <c r="B18" s="63">
        <f t="shared" si="4"/>
        <v>2</v>
      </c>
      <c r="C18" s="238"/>
      <c r="D18" s="41" t="s">
        <v>27</v>
      </c>
      <c r="E18" s="58">
        <v>8.0000000000000002E-3</v>
      </c>
      <c r="F18" s="53">
        <f t="shared" si="5"/>
        <v>7</v>
      </c>
      <c r="G18" s="49">
        <v>710</v>
      </c>
      <c r="H18" s="54">
        <f t="shared" si="0"/>
        <v>5.68</v>
      </c>
      <c r="I18" s="55">
        <f t="shared" si="1"/>
        <v>39.76</v>
      </c>
      <c r="J18" s="56">
        <f t="shared" si="2"/>
        <v>5.6000000000000001E-2</v>
      </c>
      <c r="L18" s="41" t="s">
        <v>74</v>
      </c>
      <c r="M18" s="56">
        <f>J22+J43+J147+J228</f>
        <v>0.56000000000000005</v>
      </c>
      <c r="N18" s="51">
        <v>250</v>
      </c>
      <c r="O18" s="57">
        <f t="shared" si="3"/>
        <v>140</v>
      </c>
    </row>
    <row r="19" spans="1:15" ht="15.75" customHeight="1">
      <c r="A19" s="233"/>
      <c r="B19" s="63">
        <f t="shared" si="4"/>
        <v>2</v>
      </c>
      <c r="C19" s="238"/>
      <c r="D19" s="41" t="s">
        <v>9</v>
      </c>
      <c r="E19" s="58">
        <v>1.6E-2</v>
      </c>
      <c r="F19" s="53">
        <f t="shared" si="5"/>
        <v>7</v>
      </c>
      <c r="G19" s="49">
        <v>44</v>
      </c>
      <c r="H19" s="54">
        <f t="shared" si="0"/>
        <v>0.70399999999999996</v>
      </c>
      <c r="I19" s="55">
        <f t="shared" si="1"/>
        <v>4.9279999999999999</v>
      </c>
      <c r="J19" s="56">
        <f t="shared" si="2"/>
        <v>0.112</v>
      </c>
      <c r="L19" s="41" t="s">
        <v>38</v>
      </c>
      <c r="M19" s="56">
        <f>J26+J47+J72+J89+J127+J151+J176+J198+J232+J257+J280+J302+J37+J249</f>
        <v>4.588000000000001</v>
      </c>
      <c r="N19" s="51">
        <v>32</v>
      </c>
      <c r="O19" s="57">
        <f t="shared" si="3"/>
        <v>146.81600000000003</v>
      </c>
    </row>
    <row r="20" spans="1:15" ht="15.75" customHeight="1">
      <c r="A20" s="233"/>
      <c r="B20" s="63">
        <f t="shared" si="4"/>
        <v>2</v>
      </c>
      <c r="C20" s="238"/>
      <c r="D20" s="41" t="s">
        <v>11</v>
      </c>
      <c r="E20" s="58">
        <v>1.0999999999999999E-2</v>
      </c>
      <c r="F20" s="53">
        <f t="shared" si="5"/>
        <v>7</v>
      </c>
      <c r="G20" s="49">
        <v>28</v>
      </c>
      <c r="H20" s="54">
        <f t="shared" si="0"/>
        <v>0.308</v>
      </c>
      <c r="I20" s="55">
        <f t="shared" si="1"/>
        <v>2.1560000000000001</v>
      </c>
      <c r="J20" s="56">
        <f t="shared" si="2"/>
        <v>7.6999999999999999E-2</v>
      </c>
      <c r="L20" s="41" t="s">
        <v>14</v>
      </c>
      <c r="M20" s="56">
        <f>J68+J75+J194+J276</f>
        <v>2.101</v>
      </c>
      <c r="N20" s="51">
        <v>100</v>
      </c>
      <c r="O20" s="57">
        <f t="shared" si="3"/>
        <v>210.1</v>
      </c>
    </row>
    <row r="21" spans="1:15" ht="15.75" customHeight="1">
      <c r="A21" s="233"/>
      <c r="B21" s="63">
        <f t="shared" si="4"/>
        <v>2</v>
      </c>
      <c r="C21" s="238"/>
      <c r="D21" s="41" t="s">
        <v>87</v>
      </c>
      <c r="E21" s="58">
        <v>4.5999999999999999E-2</v>
      </c>
      <c r="F21" s="53">
        <f t="shared" si="5"/>
        <v>7</v>
      </c>
      <c r="G21" s="49">
        <v>82</v>
      </c>
      <c r="H21" s="54">
        <f t="shared" si="0"/>
        <v>3.7719999999999998</v>
      </c>
      <c r="I21" s="55">
        <f t="shared" si="1"/>
        <v>26.404</v>
      </c>
      <c r="J21" s="56">
        <f t="shared" si="2"/>
        <v>0.32200000000000001</v>
      </c>
      <c r="L21" s="42" t="s">
        <v>7</v>
      </c>
      <c r="M21" s="56">
        <f>J29+J34+J40+J56+J82+J109+J115+J131+J137+J140+J160+J169+J182+J187+J213+J220+J237+J252+J264+J286+J291</f>
        <v>0.7260000000000002</v>
      </c>
      <c r="N21" s="51">
        <v>90</v>
      </c>
      <c r="O21" s="57">
        <f t="shared" si="3"/>
        <v>65.340000000000018</v>
      </c>
    </row>
    <row r="22" spans="1:15" ht="15.75" customHeight="1">
      <c r="A22" s="233"/>
      <c r="B22" s="63">
        <f t="shared" si="4"/>
        <v>2</v>
      </c>
      <c r="C22" s="218" t="s">
        <v>39</v>
      </c>
      <c r="D22" s="41" t="s">
        <v>74</v>
      </c>
      <c r="E22" s="58">
        <v>0.02</v>
      </c>
      <c r="F22" s="53">
        <f t="shared" si="5"/>
        <v>7</v>
      </c>
      <c r="G22" s="49">
        <v>250</v>
      </c>
      <c r="H22" s="54">
        <f t="shared" si="0"/>
        <v>5</v>
      </c>
      <c r="I22" s="55">
        <f t="shared" si="1"/>
        <v>35</v>
      </c>
      <c r="J22" s="56">
        <f t="shared" si="2"/>
        <v>0.14000000000000001</v>
      </c>
      <c r="L22" s="42" t="s">
        <v>18</v>
      </c>
      <c r="M22" s="56">
        <f>J31+J184+J288</f>
        <v>0.64</v>
      </c>
      <c r="N22" s="51">
        <v>52</v>
      </c>
      <c r="O22" s="57">
        <f t="shared" si="3"/>
        <v>33.28</v>
      </c>
    </row>
    <row r="23" spans="1:15" ht="15.75" customHeight="1">
      <c r="A23" s="233"/>
      <c r="B23" s="63">
        <f t="shared" si="4"/>
        <v>2</v>
      </c>
      <c r="C23" s="219"/>
      <c r="D23" s="41" t="s">
        <v>12</v>
      </c>
      <c r="E23" s="58">
        <v>0.02</v>
      </c>
      <c r="F23" s="53">
        <f t="shared" si="5"/>
        <v>7</v>
      </c>
      <c r="G23" s="49">
        <v>46</v>
      </c>
      <c r="H23" s="54">
        <f t="shared" si="0"/>
        <v>0.92</v>
      </c>
      <c r="I23" s="55">
        <f t="shared" si="1"/>
        <v>6.44</v>
      </c>
      <c r="J23" s="56">
        <f t="shared" si="2"/>
        <v>0.14000000000000001</v>
      </c>
      <c r="L23" s="42" t="s">
        <v>69</v>
      </c>
      <c r="M23" s="56">
        <f>J38+J146+J250+J255</f>
        <v>0.40800000000000003</v>
      </c>
      <c r="N23" s="51">
        <v>90</v>
      </c>
      <c r="O23" s="57">
        <f t="shared" si="3"/>
        <v>36.720000000000006</v>
      </c>
    </row>
    <row r="24" spans="1:15" ht="15.75" customHeight="1">
      <c r="A24" s="233"/>
      <c r="B24" s="63">
        <f t="shared" si="4"/>
        <v>2</v>
      </c>
      <c r="C24" s="219"/>
      <c r="D24" s="41" t="s">
        <v>13</v>
      </c>
      <c r="E24" s="59">
        <v>2.0000000000000001E-4</v>
      </c>
      <c r="F24" s="53">
        <f t="shared" si="5"/>
        <v>7</v>
      </c>
      <c r="G24" s="49">
        <v>440</v>
      </c>
      <c r="H24" s="54">
        <f t="shared" si="0"/>
        <v>8.8000000000000009E-2</v>
      </c>
      <c r="I24" s="57">
        <f t="shared" si="1"/>
        <v>0.61599999999999999</v>
      </c>
      <c r="J24" s="56">
        <f>F24*E24</f>
        <v>1.4E-3</v>
      </c>
      <c r="L24" s="42" t="s">
        <v>19</v>
      </c>
      <c r="M24" s="56">
        <f>J39+J251</f>
        <v>0.06</v>
      </c>
      <c r="N24" s="51">
        <v>100</v>
      </c>
      <c r="O24" s="57">
        <f t="shared" si="3"/>
        <v>6</v>
      </c>
    </row>
    <row r="25" spans="1:15" ht="15.75" customHeight="1">
      <c r="A25" s="233"/>
      <c r="B25" s="63">
        <f t="shared" si="4"/>
        <v>2</v>
      </c>
      <c r="C25" s="220"/>
      <c r="D25" s="41" t="s">
        <v>79</v>
      </c>
      <c r="E25" s="58">
        <v>0.2</v>
      </c>
      <c r="F25" s="53">
        <f t="shared" si="5"/>
        <v>7</v>
      </c>
      <c r="G25" s="49"/>
      <c r="H25" s="54"/>
      <c r="I25" s="55"/>
      <c r="J25" s="56">
        <f t="shared" si="2"/>
        <v>1.4000000000000001</v>
      </c>
      <c r="L25" s="42" t="s">
        <v>21</v>
      </c>
      <c r="M25" s="56">
        <f>J41+J173</f>
        <v>0.73199999999999998</v>
      </c>
      <c r="N25" s="51">
        <v>90</v>
      </c>
      <c r="O25" s="57">
        <f t="shared" si="3"/>
        <v>65.88</v>
      </c>
    </row>
    <row r="26" spans="1:15" ht="15.75" customHeight="1">
      <c r="A26" s="233"/>
      <c r="B26" s="63">
        <f t="shared" si="4"/>
        <v>2</v>
      </c>
      <c r="C26" s="91" t="s">
        <v>38</v>
      </c>
      <c r="D26" s="41" t="s">
        <v>38</v>
      </c>
      <c r="E26" s="58">
        <v>0.04</v>
      </c>
      <c r="F26" s="53">
        <f t="shared" si="5"/>
        <v>7</v>
      </c>
      <c r="G26" s="49">
        <v>32</v>
      </c>
      <c r="H26" s="54">
        <f t="shared" si="0"/>
        <v>1.28</v>
      </c>
      <c r="I26" s="55">
        <f t="shared" si="1"/>
        <v>8.9600000000000009</v>
      </c>
      <c r="J26" s="56">
        <f t="shared" si="2"/>
        <v>0.28000000000000003</v>
      </c>
      <c r="L26" s="41" t="s">
        <v>70</v>
      </c>
      <c r="M26" s="56">
        <f>J48</f>
        <v>0.60000000000000009</v>
      </c>
      <c r="N26" s="51">
        <v>94</v>
      </c>
      <c r="O26" s="57">
        <f t="shared" si="3"/>
        <v>56.400000000000006</v>
      </c>
    </row>
    <row r="27" spans="1:15" ht="15.75" customHeight="1">
      <c r="A27" s="210" t="s">
        <v>41</v>
      </c>
      <c r="B27" s="210"/>
      <c r="C27" s="210"/>
      <c r="D27" s="210"/>
      <c r="E27" s="88"/>
      <c r="F27" s="88"/>
      <c r="G27" s="88"/>
      <c r="H27" s="2">
        <f>SUM(H6:H26)</f>
        <v>60.999999999999993</v>
      </c>
      <c r="I27" s="2">
        <f>SUM(I6:I26)</f>
        <v>426.99999999999994</v>
      </c>
      <c r="J27" s="2">
        <f>SUM(J6:J26)</f>
        <v>5.9315666666666669</v>
      </c>
      <c r="L27" s="41" t="s">
        <v>10</v>
      </c>
      <c r="M27" s="56">
        <f>J58+J162+J266</f>
        <v>0.82499999999999996</v>
      </c>
      <c r="N27" s="51">
        <v>86</v>
      </c>
      <c r="O27" s="57">
        <f t="shared" si="3"/>
        <v>70.95</v>
      </c>
    </row>
    <row r="28" spans="1:15" ht="15.75" customHeight="1">
      <c r="A28" s="239" t="s">
        <v>52</v>
      </c>
      <c r="B28" s="60">
        <v>3</v>
      </c>
      <c r="C28" s="244" t="s">
        <v>20</v>
      </c>
      <c r="D28" s="42" t="s">
        <v>6</v>
      </c>
      <c r="E28" s="6">
        <v>7.2999999999999995E-2</v>
      </c>
      <c r="F28" s="50">
        <v>6</v>
      </c>
      <c r="G28" s="51">
        <v>20</v>
      </c>
      <c r="H28" s="5">
        <f>E28*G28</f>
        <v>1.46</v>
      </c>
      <c r="I28" s="7">
        <f t="shared" ref="I28:I47" si="6">J28*G28</f>
        <v>8.759999999999998</v>
      </c>
      <c r="J28" s="6">
        <f>F28*E28</f>
        <v>0.43799999999999994</v>
      </c>
      <c r="L28" s="41" t="s">
        <v>57</v>
      </c>
      <c r="M28" s="56">
        <f>J62+J270</f>
        <v>0.81</v>
      </c>
      <c r="N28" s="51">
        <v>120</v>
      </c>
      <c r="O28" s="57">
        <f t="shared" si="3"/>
        <v>97.2</v>
      </c>
    </row>
    <row r="29" spans="1:15" ht="15.75" customHeight="1">
      <c r="A29" s="239"/>
      <c r="B29" s="63">
        <f>B28</f>
        <v>3</v>
      </c>
      <c r="C29" s="245"/>
      <c r="D29" s="42" t="s">
        <v>7</v>
      </c>
      <c r="E29" s="6">
        <v>4.0000000000000001E-3</v>
      </c>
      <c r="F29" s="54">
        <f>F28</f>
        <v>6</v>
      </c>
      <c r="G29" s="50">
        <v>90</v>
      </c>
      <c r="H29" s="5">
        <f t="shared" ref="H29:H48" si="7">E29*G29</f>
        <v>0.36</v>
      </c>
      <c r="I29" s="7">
        <f t="shared" si="6"/>
        <v>2.16</v>
      </c>
      <c r="J29" s="6">
        <f t="shared" ref="J29:J48" si="8">F29*E29</f>
        <v>2.4E-2</v>
      </c>
      <c r="L29" s="41" t="s">
        <v>24</v>
      </c>
      <c r="M29" s="56">
        <f>J64+J272</f>
        <v>5.4000000000000006E-2</v>
      </c>
      <c r="N29" s="51">
        <v>200</v>
      </c>
      <c r="O29" s="57">
        <f t="shared" si="3"/>
        <v>10.8</v>
      </c>
    </row>
    <row r="30" spans="1:15" ht="15.75" customHeight="1">
      <c r="A30" s="239"/>
      <c r="B30" s="63">
        <f t="shared" ref="B30:B48" si="9">B29</f>
        <v>3</v>
      </c>
      <c r="C30" s="240" t="s">
        <v>23</v>
      </c>
      <c r="D30" s="42" t="s">
        <v>8</v>
      </c>
      <c r="E30" s="6">
        <v>0.1</v>
      </c>
      <c r="F30" s="54">
        <f t="shared" ref="F30:F48" si="10">F29</f>
        <v>6</v>
      </c>
      <c r="G30" s="49">
        <v>28</v>
      </c>
      <c r="H30" s="5">
        <f t="shared" si="7"/>
        <v>2.8000000000000003</v>
      </c>
      <c r="I30" s="7">
        <f t="shared" si="6"/>
        <v>16.800000000000004</v>
      </c>
      <c r="J30" s="6">
        <f t="shared" si="8"/>
        <v>0.60000000000000009</v>
      </c>
      <c r="L30" s="43" t="s">
        <v>15</v>
      </c>
      <c r="M30" s="56">
        <f>J76+J235</f>
        <v>0.15</v>
      </c>
      <c r="N30" s="51">
        <v>140</v>
      </c>
      <c r="O30" s="57">
        <f t="shared" si="3"/>
        <v>21</v>
      </c>
    </row>
    <row r="31" spans="1:15" ht="15.75" customHeight="1">
      <c r="A31" s="239"/>
      <c r="B31" s="63">
        <f t="shared" si="9"/>
        <v>3</v>
      </c>
      <c r="C31" s="241"/>
      <c r="D31" s="42" t="s">
        <v>18</v>
      </c>
      <c r="E31" s="6">
        <v>0.02</v>
      </c>
      <c r="F31" s="54">
        <f t="shared" si="10"/>
        <v>6</v>
      </c>
      <c r="G31" s="50">
        <v>52</v>
      </c>
      <c r="H31" s="5">
        <f t="shared" si="7"/>
        <v>1.04</v>
      </c>
      <c r="I31" s="7">
        <f t="shared" si="6"/>
        <v>6.24</v>
      </c>
      <c r="J31" s="6">
        <f t="shared" si="8"/>
        <v>0.12</v>
      </c>
      <c r="L31" s="41" t="s">
        <v>61</v>
      </c>
      <c r="M31" s="56">
        <f>J84+J171+J189+J293</f>
        <v>5.1826060606060613</v>
      </c>
      <c r="N31" s="51">
        <v>198</v>
      </c>
      <c r="O31" s="57">
        <f t="shared" si="3"/>
        <v>1026.1560000000002</v>
      </c>
    </row>
    <row r="32" spans="1:15" ht="15.75" customHeight="1">
      <c r="A32" s="239"/>
      <c r="B32" s="63">
        <f t="shared" si="9"/>
        <v>3</v>
      </c>
      <c r="C32" s="241"/>
      <c r="D32" s="42" t="s">
        <v>9</v>
      </c>
      <c r="E32" s="6">
        <v>1.2999999999999999E-2</v>
      </c>
      <c r="F32" s="54">
        <f t="shared" si="10"/>
        <v>6</v>
      </c>
      <c r="G32" s="50">
        <v>44</v>
      </c>
      <c r="H32" s="5">
        <f t="shared" si="7"/>
        <v>0.57199999999999995</v>
      </c>
      <c r="I32" s="7">
        <f t="shared" si="6"/>
        <v>3.4319999999999999</v>
      </c>
      <c r="J32" s="6">
        <f t="shared" si="8"/>
        <v>7.8E-2</v>
      </c>
      <c r="L32" s="43" t="s">
        <v>65</v>
      </c>
      <c r="M32" s="56">
        <f>J88+J175+J256</f>
        <v>4.2</v>
      </c>
      <c r="N32" s="51">
        <v>72</v>
      </c>
      <c r="O32" s="57">
        <f t="shared" si="3"/>
        <v>302.40000000000003</v>
      </c>
    </row>
    <row r="33" spans="1:19" ht="15.75" customHeight="1">
      <c r="A33" s="239"/>
      <c r="B33" s="63">
        <f t="shared" si="9"/>
        <v>3</v>
      </c>
      <c r="C33" s="241"/>
      <c r="D33" s="42" t="s">
        <v>11</v>
      </c>
      <c r="E33" s="6">
        <v>1.2E-2</v>
      </c>
      <c r="F33" s="54">
        <f t="shared" si="10"/>
        <v>6</v>
      </c>
      <c r="G33" s="50">
        <v>28</v>
      </c>
      <c r="H33" s="5">
        <f t="shared" si="7"/>
        <v>0.33600000000000002</v>
      </c>
      <c r="I33" s="7">
        <f t="shared" si="6"/>
        <v>2.016</v>
      </c>
      <c r="J33" s="6">
        <f t="shared" si="8"/>
        <v>7.2000000000000008E-2</v>
      </c>
      <c r="L33" s="44" t="s">
        <v>22</v>
      </c>
      <c r="M33" s="56">
        <f>J199+J258+J303</f>
        <v>1.6</v>
      </c>
      <c r="N33" s="51">
        <v>88</v>
      </c>
      <c r="O33" s="57">
        <f t="shared" si="3"/>
        <v>140.80000000000001</v>
      </c>
    </row>
    <row r="34" spans="1:19" ht="15.75" customHeight="1">
      <c r="A34" s="239"/>
      <c r="B34" s="63">
        <f t="shared" si="9"/>
        <v>3</v>
      </c>
      <c r="C34" s="241"/>
      <c r="D34" s="42" t="s">
        <v>7</v>
      </c>
      <c r="E34" s="6">
        <v>5.0000000000000001E-3</v>
      </c>
      <c r="F34" s="54">
        <f t="shared" si="10"/>
        <v>6</v>
      </c>
      <c r="G34" s="50">
        <v>90</v>
      </c>
      <c r="H34" s="5">
        <f t="shared" si="7"/>
        <v>0.45</v>
      </c>
      <c r="I34" s="7">
        <f t="shared" si="6"/>
        <v>2.6999999999999997</v>
      </c>
      <c r="J34" s="6">
        <f t="shared" si="8"/>
        <v>0.03</v>
      </c>
      <c r="L34" s="41" t="s">
        <v>25</v>
      </c>
      <c r="M34" s="56">
        <f>J123+J298</f>
        <v>0.78200000000000003</v>
      </c>
      <c r="N34" s="51">
        <v>150</v>
      </c>
      <c r="O34" s="57">
        <f t="shared" si="3"/>
        <v>117.30000000000001</v>
      </c>
    </row>
    <row r="35" spans="1:19" ht="15.75" customHeight="1">
      <c r="A35" s="239"/>
      <c r="B35" s="63">
        <f t="shared" si="9"/>
        <v>3</v>
      </c>
      <c r="C35" s="242"/>
      <c r="D35" s="42" t="s">
        <v>79</v>
      </c>
      <c r="E35" s="6">
        <v>0.17499999999999999</v>
      </c>
      <c r="F35" s="54">
        <f t="shared" si="10"/>
        <v>6</v>
      </c>
      <c r="G35" s="50"/>
      <c r="H35" s="5"/>
      <c r="I35" s="7"/>
      <c r="J35" s="6">
        <f t="shared" si="8"/>
        <v>1.0499999999999998</v>
      </c>
      <c r="L35" s="41" t="s">
        <v>17</v>
      </c>
      <c r="M35" s="56">
        <f>J236</f>
        <v>0.06</v>
      </c>
      <c r="N35" s="51">
        <v>150</v>
      </c>
      <c r="O35" s="57">
        <f t="shared" si="3"/>
        <v>9</v>
      </c>
    </row>
    <row r="36" spans="1:19" ht="15.75" customHeight="1">
      <c r="A36" s="239"/>
      <c r="B36" s="63">
        <f t="shared" si="9"/>
        <v>3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0"/>
        <v>6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6"/>
        <v>144.75599999999997</v>
      </c>
      <c r="J36" s="6">
        <f t="shared" si="8"/>
        <v>0.43865454545454541</v>
      </c>
      <c r="L36" s="41" t="s">
        <v>89</v>
      </c>
      <c r="M36" s="56">
        <f>J79+J121+J166+J226</f>
        <v>0.86399999999999999</v>
      </c>
      <c r="N36" s="51">
        <v>50</v>
      </c>
      <c r="O36" s="57">
        <f t="shared" si="3"/>
        <v>43.2</v>
      </c>
    </row>
    <row r="37" spans="1:19" ht="15.75" customHeight="1">
      <c r="A37" s="239"/>
      <c r="B37" s="63">
        <f t="shared" si="9"/>
        <v>3</v>
      </c>
      <c r="C37" s="230"/>
      <c r="D37" s="42" t="s">
        <v>38</v>
      </c>
      <c r="E37" s="6">
        <v>9.0000000000000011E-3</v>
      </c>
      <c r="F37" s="54">
        <f t="shared" si="10"/>
        <v>6</v>
      </c>
      <c r="G37" s="50">
        <v>32</v>
      </c>
      <c r="H37" s="5">
        <f t="shared" si="7"/>
        <v>0.28800000000000003</v>
      </c>
      <c r="I37" s="7">
        <f t="shared" si="6"/>
        <v>1.7280000000000002</v>
      </c>
      <c r="J37" s="6">
        <f t="shared" si="8"/>
        <v>5.4000000000000006E-2</v>
      </c>
      <c r="L37" s="42" t="s">
        <v>35</v>
      </c>
      <c r="M37" s="56">
        <f>J130+J212</f>
        <v>0.30000000000000004</v>
      </c>
      <c r="N37" s="51">
        <v>81</v>
      </c>
      <c r="O37" s="57">
        <f t="shared" si="3"/>
        <v>24.300000000000004</v>
      </c>
    </row>
    <row r="38" spans="1:19" ht="15.75" customHeight="1">
      <c r="A38" s="239"/>
      <c r="B38" s="63">
        <f t="shared" si="9"/>
        <v>3</v>
      </c>
      <c r="C38" s="230"/>
      <c r="D38" s="42" t="s">
        <v>69</v>
      </c>
      <c r="E38" s="6">
        <v>1.2E-2</v>
      </c>
      <c r="F38" s="54">
        <f t="shared" si="10"/>
        <v>6</v>
      </c>
      <c r="G38" s="50">
        <v>90</v>
      </c>
      <c r="H38" s="5">
        <f t="shared" si="7"/>
        <v>1.08</v>
      </c>
      <c r="I38" s="7">
        <f t="shared" si="6"/>
        <v>6.48</v>
      </c>
      <c r="J38" s="6">
        <f t="shared" si="8"/>
        <v>7.2000000000000008E-2</v>
      </c>
      <c r="L38" s="41" t="s">
        <v>73</v>
      </c>
      <c r="M38" s="56">
        <f>J134</f>
        <v>2.5000000000000001E-2</v>
      </c>
      <c r="N38" s="51">
        <v>40</v>
      </c>
      <c r="O38" s="57">
        <f t="shared" si="3"/>
        <v>1</v>
      </c>
    </row>
    <row r="39" spans="1:19" ht="15.75" customHeight="1">
      <c r="A39" s="239"/>
      <c r="B39" s="63">
        <f t="shared" si="9"/>
        <v>3</v>
      </c>
      <c r="C39" s="230"/>
      <c r="D39" s="42" t="s">
        <v>19</v>
      </c>
      <c r="E39" s="6">
        <v>5.0000000000000001E-3</v>
      </c>
      <c r="F39" s="54">
        <f t="shared" si="10"/>
        <v>6</v>
      </c>
      <c r="G39" s="50">
        <v>100</v>
      </c>
      <c r="H39" s="5">
        <f t="shared" si="7"/>
        <v>0.5</v>
      </c>
      <c r="I39" s="7">
        <f t="shared" si="6"/>
        <v>3</v>
      </c>
      <c r="J39" s="6">
        <f t="shared" si="8"/>
        <v>0.03</v>
      </c>
      <c r="L39" s="41" t="s">
        <v>16</v>
      </c>
      <c r="M39" s="56">
        <f>J143</f>
        <v>0.02</v>
      </c>
      <c r="N39" s="51">
        <v>50</v>
      </c>
      <c r="O39" s="57">
        <f>M39*N39</f>
        <v>1</v>
      </c>
    </row>
    <row r="40" spans="1:19" ht="15.75" customHeight="1">
      <c r="A40" s="239"/>
      <c r="B40" s="63">
        <f t="shared" si="9"/>
        <v>3</v>
      </c>
      <c r="C40" s="230"/>
      <c r="D40" s="42" t="s">
        <v>7</v>
      </c>
      <c r="E40" s="6">
        <v>3.0000000000000001E-3</v>
      </c>
      <c r="F40" s="54">
        <f t="shared" si="10"/>
        <v>6</v>
      </c>
      <c r="G40" s="50">
        <v>90</v>
      </c>
      <c r="H40" s="5">
        <f t="shared" si="7"/>
        <v>0.27</v>
      </c>
      <c r="I40" s="7">
        <f t="shared" si="6"/>
        <v>1.62</v>
      </c>
      <c r="J40" s="6">
        <f t="shared" si="8"/>
        <v>1.8000000000000002E-2</v>
      </c>
      <c r="L40" s="73" t="s">
        <v>41</v>
      </c>
      <c r="M40" s="81">
        <f>SUM(M6:M39)</f>
        <v>64.21853030303032</v>
      </c>
      <c r="N40" s="80"/>
      <c r="O40" s="31">
        <f>SUM(O6:O39)</f>
        <v>6466</v>
      </c>
      <c r="Q40"/>
      <c r="R40"/>
      <c r="S40"/>
    </row>
    <row r="41" spans="1:19" ht="15.75" customHeight="1">
      <c r="A41" s="239"/>
      <c r="B41" s="63">
        <f t="shared" si="9"/>
        <v>3</v>
      </c>
      <c r="C41" s="234" t="s">
        <v>26</v>
      </c>
      <c r="D41" s="42" t="s">
        <v>21</v>
      </c>
      <c r="E41" s="6">
        <v>6.0999999999999999E-2</v>
      </c>
      <c r="F41" s="54">
        <f t="shared" si="10"/>
        <v>6</v>
      </c>
      <c r="G41" s="50">
        <v>90</v>
      </c>
      <c r="H41" s="5">
        <f t="shared" si="7"/>
        <v>5.49</v>
      </c>
      <c r="I41" s="7">
        <f t="shared" si="6"/>
        <v>32.94</v>
      </c>
      <c r="J41" s="6">
        <f t="shared" si="8"/>
        <v>0.36599999999999999</v>
      </c>
      <c r="L41"/>
      <c r="M41"/>
      <c r="N41"/>
      <c r="O41" s="30"/>
      <c r="Q41"/>
      <c r="R41"/>
      <c r="S41"/>
    </row>
    <row r="42" spans="1:19" ht="15.75" customHeight="1">
      <c r="A42" s="239"/>
      <c r="B42" s="63">
        <f t="shared" si="9"/>
        <v>3</v>
      </c>
      <c r="C42" s="234"/>
      <c r="D42" s="42" t="s">
        <v>27</v>
      </c>
      <c r="E42" s="6">
        <v>6.0000000000000001E-3</v>
      </c>
      <c r="F42" s="54">
        <f t="shared" si="10"/>
        <v>6</v>
      </c>
      <c r="G42" s="50">
        <v>710</v>
      </c>
      <c r="H42" s="5">
        <f t="shared" si="7"/>
        <v>4.26</v>
      </c>
      <c r="I42" s="7">
        <f t="shared" si="6"/>
        <v>25.560000000000002</v>
      </c>
      <c r="J42" s="6">
        <f t="shared" si="8"/>
        <v>3.6000000000000004E-2</v>
      </c>
      <c r="L42" s="22"/>
      <c r="M42" s="22"/>
      <c r="N42" s="22"/>
      <c r="O42"/>
      <c r="Q42"/>
      <c r="R42"/>
      <c r="S42"/>
    </row>
    <row r="43" spans="1:19" ht="15.75" customHeight="1">
      <c r="A43" s="239"/>
      <c r="B43" s="63">
        <f t="shared" si="9"/>
        <v>3</v>
      </c>
      <c r="C43" s="218" t="s">
        <v>39</v>
      </c>
      <c r="D43" s="41" t="s">
        <v>76</v>
      </c>
      <c r="E43" s="8">
        <v>0.02</v>
      </c>
      <c r="F43" s="54">
        <f t="shared" si="10"/>
        <v>6</v>
      </c>
      <c r="G43" s="49">
        <v>250</v>
      </c>
      <c r="H43" s="4">
        <f t="shared" ref="H43:H45" si="11">G43*E43</f>
        <v>5</v>
      </c>
      <c r="I43" s="7">
        <f t="shared" si="6"/>
        <v>30</v>
      </c>
      <c r="J43" s="9">
        <f t="shared" si="8"/>
        <v>0.12</v>
      </c>
      <c r="L43" s="92" t="s">
        <v>103</v>
      </c>
      <c r="M43" s="66"/>
      <c r="N43" s="215" t="s">
        <v>105</v>
      </c>
      <c r="O43" s="215"/>
      <c r="P43" s="215"/>
      <c r="Q43"/>
      <c r="R43"/>
      <c r="S43"/>
    </row>
    <row r="44" spans="1:19" s="17" customFormat="1" ht="15.75" customHeight="1">
      <c r="A44" s="239"/>
      <c r="B44" s="63">
        <f t="shared" si="9"/>
        <v>3</v>
      </c>
      <c r="C44" s="219"/>
      <c r="D44" s="41" t="s">
        <v>12</v>
      </c>
      <c r="E44" s="8">
        <v>0.02</v>
      </c>
      <c r="F44" s="54">
        <f t="shared" si="10"/>
        <v>6</v>
      </c>
      <c r="G44" s="49">
        <v>46</v>
      </c>
      <c r="H44" s="4">
        <f t="shared" si="11"/>
        <v>0.92</v>
      </c>
      <c r="I44" s="7">
        <f t="shared" si="6"/>
        <v>5.52</v>
      </c>
      <c r="J44" s="9">
        <f t="shared" si="8"/>
        <v>0.12</v>
      </c>
      <c r="K44"/>
      <c r="L44" s="32"/>
      <c r="M44" s="35" t="s">
        <v>95</v>
      </c>
      <c r="N44" s="216" t="s">
        <v>96</v>
      </c>
      <c r="O44" s="216"/>
      <c r="P44" s="216"/>
      <c r="Q44"/>
      <c r="R44"/>
      <c r="S44"/>
    </row>
    <row r="45" spans="1:19" ht="15.75" customHeight="1">
      <c r="A45" s="239"/>
      <c r="B45" s="63">
        <f t="shared" si="9"/>
        <v>3</v>
      </c>
      <c r="C45" s="219"/>
      <c r="D45" s="41" t="s">
        <v>13</v>
      </c>
      <c r="E45" s="20">
        <v>2.0000000000000001E-4</v>
      </c>
      <c r="F45" s="54">
        <f t="shared" si="10"/>
        <v>6</v>
      </c>
      <c r="G45" s="49">
        <v>440</v>
      </c>
      <c r="H45" s="4">
        <f t="shared" si="11"/>
        <v>8.8000000000000009E-2</v>
      </c>
      <c r="I45" s="7">
        <f t="shared" si="6"/>
        <v>0.52800000000000002</v>
      </c>
      <c r="J45" s="9">
        <f>F45*E45</f>
        <v>1.2000000000000001E-3</v>
      </c>
      <c r="L45"/>
      <c r="M45" s="30"/>
      <c r="N45"/>
      <c r="O45"/>
      <c r="P45"/>
      <c r="Q45"/>
      <c r="R45"/>
    </row>
    <row r="46" spans="1:19" ht="15.75" customHeight="1">
      <c r="A46" s="239"/>
      <c r="B46" s="63">
        <f t="shared" si="9"/>
        <v>3</v>
      </c>
      <c r="C46" s="220"/>
      <c r="D46" s="41" t="s">
        <v>79</v>
      </c>
      <c r="E46" s="20">
        <v>0.2</v>
      </c>
      <c r="F46" s="54">
        <f t="shared" si="10"/>
        <v>6</v>
      </c>
      <c r="G46" s="49"/>
      <c r="H46" s="4"/>
      <c r="I46" s="7"/>
      <c r="J46" s="9">
        <f t="shared" si="8"/>
        <v>1.2000000000000002</v>
      </c>
      <c r="L46"/>
      <c r="M46" s="30"/>
      <c r="N46"/>
      <c r="O46"/>
      <c r="P46"/>
      <c r="Q46"/>
      <c r="R46"/>
    </row>
    <row r="47" spans="1:19" ht="15.75" customHeight="1">
      <c r="A47" s="239"/>
      <c r="B47" s="63">
        <f t="shared" si="9"/>
        <v>3</v>
      </c>
      <c r="C47" s="90" t="s">
        <v>38</v>
      </c>
      <c r="D47" s="42" t="s">
        <v>38</v>
      </c>
      <c r="E47" s="6">
        <v>0.08</v>
      </c>
      <c r="F47" s="54">
        <f t="shared" si="10"/>
        <v>6</v>
      </c>
      <c r="G47" s="50">
        <v>32</v>
      </c>
      <c r="H47" s="5">
        <f t="shared" si="7"/>
        <v>2.56</v>
      </c>
      <c r="I47" s="7">
        <f t="shared" si="6"/>
        <v>15.36</v>
      </c>
      <c r="J47" s="6">
        <f t="shared" si="8"/>
        <v>0.48</v>
      </c>
      <c r="L47"/>
      <c r="M47" s="28"/>
      <c r="N47" s="30"/>
      <c r="O47"/>
      <c r="P47"/>
      <c r="Q47"/>
      <c r="R47"/>
    </row>
    <row r="48" spans="1:19" ht="15.75" customHeight="1">
      <c r="A48" s="239"/>
      <c r="B48" s="63">
        <f t="shared" si="9"/>
        <v>3</v>
      </c>
      <c r="C48" s="10" t="s">
        <v>70</v>
      </c>
      <c r="D48" s="41" t="s">
        <v>70</v>
      </c>
      <c r="E48" s="9">
        <v>0.1</v>
      </c>
      <c r="F48" s="54">
        <f t="shared" si="10"/>
        <v>6</v>
      </c>
      <c r="G48" s="50">
        <v>94</v>
      </c>
      <c r="H48" s="5">
        <f t="shared" si="7"/>
        <v>9.4</v>
      </c>
      <c r="I48" s="7">
        <f>J48*G48</f>
        <v>56.400000000000006</v>
      </c>
      <c r="J48" s="6">
        <f t="shared" si="8"/>
        <v>0.60000000000000009</v>
      </c>
      <c r="L48"/>
      <c r="M48"/>
      <c r="N48"/>
      <c r="O48"/>
      <c r="P48"/>
      <c r="Q48"/>
      <c r="R48"/>
    </row>
    <row r="49" spans="1:12" ht="15.75" customHeight="1">
      <c r="A49" s="210" t="s">
        <v>41</v>
      </c>
      <c r="B49" s="210"/>
      <c r="C49" s="210"/>
      <c r="D49" s="210"/>
      <c r="E49" s="88"/>
      <c r="F49" s="88"/>
      <c r="G49" s="88"/>
      <c r="H49" s="2">
        <f>SUM(H28:H48)</f>
        <v>61.000000000000007</v>
      </c>
      <c r="I49" s="2">
        <f>SUM(I28:I48)</f>
        <v>366</v>
      </c>
      <c r="J49" s="2">
        <f>SUM(J28:J48)</f>
        <v>5.9478545454545451</v>
      </c>
    </row>
    <row r="50" spans="1:12" customFormat="1" ht="15.75" customHeight="1"/>
    <row r="51" spans="1:12" customFormat="1" ht="15.75" customHeight="1"/>
    <row r="52" spans="1:12" customFormat="1" ht="15.75" customHeight="1"/>
    <row r="53" spans="1:12" customFormat="1" ht="15.75" customHeight="1"/>
    <row r="54" spans="1:12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>
      <c r="A55" s="180" t="s">
        <v>54</v>
      </c>
      <c r="B55" s="61">
        <v>3</v>
      </c>
      <c r="C55" s="226" t="s">
        <v>5</v>
      </c>
      <c r="D55" s="41" t="s">
        <v>6</v>
      </c>
      <c r="E55" s="8">
        <v>2.5999999999999999E-2</v>
      </c>
      <c r="F55" s="49">
        <v>9</v>
      </c>
      <c r="G55" s="49">
        <v>20</v>
      </c>
      <c r="H55" s="5">
        <f>G55*E55</f>
        <v>0.52</v>
      </c>
      <c r="I55" s="7">
        <f>J55*G55</f>
        <v>4.68</v>
      </c>
      <c r="J55" s="9">
        <f>F55*E55</f>
        <v>0.23399999999999999</v>
      </c>
      <c r="L55" s="18"/>
    </row>
    <row r="56" spans="1:12" ht="15.75" customHeight="1">
      <c r="A56" s="181"/>
      <c r="B56" s="64">
        <f>B55</f>
        <v>3</v>
      </c>
      <c r="C56" s="227"/>
      <c r="D56" s="41" t="s">
        <v>7</v>
      </c>
      <c r="E56" s="8">
        <v>6.0000000000000001E-3</v>
      </c>
      <c r="F56" s="53">
        <f>F55</f>
        <v>9</v>
      </c>
      <c r="G56" s="49">
        <v>90</v>
      </c>
      <c r="H56" s="5">
        <f t="shared" ref="H56:H57" si="12">G56*E56</f>
        <v>0.54</v>
      </c>
      <c r="I56" s="7">
        <f t="shared" ref="I56:I60" si="13">J56*G56</f>
        <v>4.8600000000000003</v>
      </c>
      <c r="J56" s="9">
        <f t="shared" ref="J56:J60" si="14">F56*E56</f>
        <v>5.3999999999999999E-2</v>
      </c>
      <c r="L56" s="18"/>
    </row>
    <row r="57" spans="1:12" ht="15.75" customHeight="1">
      <c r="A57" s="181"/>
      <c r="B57" s="64">
        <f t="shared" ref="B57:B72" si="15">B56</f>
        <v>3</v>
      </c>
      <c r="C57" s="227"/>
      <c r="D57" s="41" t="s">
        <v>8</v>
      </c>
      <c r="E57" s="8">
        <v>3.5000000000000003E-2</v>
      </c>
      <c r="F57" s="53">
        <f t="shared" ref="F57:F72" si="16">F56</f>
        <v>9</v>
      </c>
      <c r="G57" s="49">
        <v>28</v>
      </c>
      <c r="H57" s="5">
        <f t="shared" si="12"/>
        <v>0.98000000000000009</v>
      </c>
      <c r="I57" s="7">
        <f t="shared" si="13"/>
        <v>8.8200000000000021</v>
      </c>
      <c r="J57" s="9">
        <f>F57*E57</f>
        <v>0.31500000000000006</v>
      </c>
      <c r="L57" s="18"/>
    </row>
    <row r="58" spans="1:12" ht="15.75" customHeight="1">
      <c r="A58" s="181"/>
      <c r="B58" s="64">
        <f t="shared" si="15"/>
        <v>3</v>
      </c>
      <c r="C58" s="227"/>
      <c r="D58" s="41" t="s">
        <v>10</v>
      </c>
      <c r="E58" s="8">
        <v>2.5000000000000001E-2</v>
      </c>
      <c r="F58" s="53">
        <f t="shared" si="16"/>
        <v>9</v>
      </c>
      <c r="G58" s="49">
        <v>86</v>
      </c>
      <c r="H58" s="5">
        <f>G58*E58</f>
        <v>2.15</v>
      </c>
      <c r="I58" s="7">
        <f t="shared" si="13"/>
        <v>19.350000000000001</v>
      </c>
      <c r="J58" s="9">
        <f t="shared" si="14"/>
        <v>0.22500000000000001</v>
      </c>
      <c r="L58" s="18"/>
    </row>
    <row r="59" spans="1:12" ht="15.75" customHeight="1">
      <c r="A59" s="181"/>
      <c r="B59" s="64">
        <f t="shared" si="15"/>
        <v>3</v>
      </c>
      <c r="C59" s="227"/>
      <c r="D59" s="41" t="s">
        <v>9</v>
      </c>
      <c r="E59" s="8">
        <v>1.9E-2</v>
      </c>
      <c r="F59" s="53">
        <f t="shared" si="16"/>
        <v>9</v>
      </c>
      <c r="G59" s="49">
        <v>44</v>
      </c>
      <c r="H59" s="5">
        <f t="shared" ref="H59" si="17">G59*E59</f>
        <v>0.83599999999999997</v>
      </c>
      <c r="I59" s="7">
        <f t="shared" si="13"/>
        <v>7.5239999999999991</v>
      </c>
      <c r="J59" s="9">
        <f t="shared" si="14"/>
        <v>0.17099999999999999</v>
      </c>
      <c r="L59" s="18"/>
    </row>
    <row r="60" spans="1:12" ht="15.75" customHeight="1">
      <c r="A60" s="181"/>
      <c r="B60" s="64">
        <f t="shared" si="15"/>
        <v>3</v>
      </c>
      <c r="C60" s="228"/>
      <c r="D60" s="41" t="s">
        <v>11</v>
      </c>
      <c r="E60" s="8">
        <v>1.7999999999999999E-2</v>
      </c>
      <c r="F60" s="53">
        <f t="shared" si="16"/>
        <v>9</v>
      </c>
      <c r="G60" s="49">
        <v>28</v>
      </c>
      <c r="H60" s="5">
        <f>G60*E60</f>
        <v>0.504</v>
      </c>
      <c r="I60" s="7">
        <f t="shared" si="13"/>
        <v>4.5359999999999996</v>
      </c>
      <c r="J60" s="9">
        <f t="shared" si="14"/>
        <v>0.16199999999999998</v>
      </c>
      <c r="L60" s="18"/>
    </row>
    <row r="61" spans="1:12" ht="15.75" customHeight="1">
      <c r="A61" s="181"/>
      <c r="B61" s="64">
        <f t="shared" si="15"/>
        <v>3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6"/>
        <v>9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298.87200000000007</v>
      </c>
      <c r="J61" s="9">
        <f>F61*E61</f>
        <v>0.90567272727272741</v>
      </c>
    </row>
    <row r="62" spans="1:12" ht="15.75" customHeight="1">
      <c r="A62" s="181"/>
      <c r="B62" s="64">
        <f t="shared" si="15"/>
        <v>3</v>
      </c>
      <c r="C62" s="227"/>
      <c r="D62" s="41" t="s">
        <v>57</v>
      </c>
      <c r="E62" s="6">
        <v>0.03</v>
      </c>
      <c r="F62" s="53">
        <f t="shared" si="16"/>
        <v>9</v>
      </c>
      <c r="G62" s="51">
        <v>120</v>
      </c>
      <c r="H62" s="4">
        <f t="shared" ref="H62:H70" si="18">G62*E62</f>
        <v>3.5999999999999996</v>
      </c>
      <c r="I62" s="7">
        <f t="shared" ref="I62:I72" si="19">J62*G62</f>
        <v>32.400000000000006</v>
      </c>
      <c r="J62" s="9">
        <f t="shared" ref="J62:J72" si="20">F62*E62</f>
        <v>0.27</v>
      </c>
    </row>
    <row r="63" spans="1:12" ht="15.75" customHeight="1">
      <c r="A63" s="181"/>
      <c r="B63" s="64">
        <f t="shared" si="15"/>
        <v>3</v>
      </c>
      <c r="C63" s="227"/>
      <c r="D63" s="41" t="s">
        <v>32</v>
      </c>
      <c r="E63" s="6">
        <v>1.2E-2</v>
      </c>
      <c r="F63" s="53">
        <f t="shared" si="16"/>
        <v>9</v>
      </c>
      <c r="G63" s="51">
        <v>170</v>
      </c>
      <c r="H63" s="4">
        <f t="shared" si="18"/>
        <v>2.04</v>
      </c>
      <c r="I63" s="7">
        <f t="shared" si="19"/>
        <v>18.36</v>
      </c>
      <c r="J63" s="9">
        <f t="shared" si="20"/>
        <v>0.108</v>
      </c>
    </row>
    <row r="64" spans="1:12" ht="15.75" customHeight="1">
      <c r="A64" s="181"/>
      <c r="B64" s="64">
        <f t="shared" si="15"/>
        <v>3</v>
      </c>
      <c r="C64" s="227"/>
      <c r="D64" s="41" t="s">
        <v>24</v>
      </c>
      <c r="E64" s="6">
        <v>2E-3</v>
      </c>
      <c r="F64" s="53">
        <f t="shared" si="16"/>
        <v>9</v>
      </c>
      <c r="G64" s="49">
        <v>200</v>
      </c>
      <c r="H64" s="4">
        <f t="shared" si="18"/>
        <v>0.4</v>
      </c>
      <c r="I64" s="7">
        <f t="shared" si="19"/>
        <v>3.6000000000000005</v>
      </c>
      <c r="J64" s="9">
        <f t="shared" si="20"/>
        <v>1.8000000000000002E-2</v>
      </c>
    </row>
    <row r="65" spans="1:15" ht="15.75" customHeight="1">
      <c r="A65" s="181"/>
      <c r="B65" s="64">
        <f t="shared" si="15"/>
        <v>3</v>
      </c>
      <c r="C65" s="228"/>
      <c r="D65" s="41" t="s">
        <v>79</v>
      </c>
      <c r="E65" s="6">
        <v>0.2</v>
      </c>
      <c r="F65" s="53">
        <f t="shared" si="16"/>
        <v>9</v>
      </c>
      <c r="G65" s="49"/>
      <c r="H65" s="4"/>
      <c r="I65" s="7"/>
      <c r="J65" s="9">
        <f t="shared" si="20"/>
        <v>1.8</v>
      </c>
    </row>
    <row r="66" spans="1:15" ht="15.75" customHeight="1">
      <c r="A66" s="181"/>
      <c r="B66" s="64">
        <f t="shared" si="15"/>
        <v>3</v>
      </c>
      <c r="C66" s="226" t="s">
        <v>82</v>
      </c>
      <c r="D66" s="41" t="s">
        <v>8</v>
      </c>
      <c r="E66" s="6">
        <v>0.2</v>
      </c>
      <c r="F66" s="53">
        <f t="shared" si="16"/>
        <v>9</v>
      </c>
      <c r="G66" s="49">
        <v>28</v>
      </c>
      <c r="H66" s="4">
        <f t="shared" ref="H66:H67" si="21">G66*E66</f>
        <v>5.6000000000000005</v>
      </c>
      <c r="I66" s="7">
        <f t="shared" ref="I66:I67" si="22">J66*G66</f>
        <v>50.4</v>
      </c>
      <c r="J66" s="9">
        <f t="shared" si="20"/>
        <v>1.8</v>
      </c>
    </row>
    <row r="67" spans="1:15" ht="15.75" customHeight="1">
      <c r="A67" s="181"/>
      <c r="B67" s="64">
        <f t="shared" si="15"/>
        <v>3</v>
      </c>
      <c r="C67" s="228"/>
      <c r="D67" s="41" t="s">
        <v>27</v>
      </c>
      <c r="E67" s="6">
        <v>5.0000000000000001E-3</v>
      </c>
      <c r="F67" s="53">
        <f t="shared" si="16"/>
        <v>9</v>
      </c>
      <c r="G67" s="49">
        <v>710</v>
      </c>
      <c r="H67" s="4">
        <f t="shared" si="21"/>
        <v>3.5500000000000003</v>
      </c>
      <c r="I67" s="7">
        <f t="shared" si="22"/>
        <v>31.95</v>
      </c>
      <c r="J67" s="9">
        <f t="shared" si="20"/>
        <v>4.4999999999999998E-2</v>
      </c>
    </row>
    <row r="68" spans="1:15" ht="15.75" customHeight="1">
      <c r="A68" s="181"/>
      <c r="B68" s="64">
        <f t="shared" si="15"/>
        <v>3</v>
      </c>
      <c r="C68" s="218" t="s">
        <v>97</v>
      </c>
      <c r="D68" s="41" t="s">
        <v>14</v>
      </c>
      <c r="E68" s="6">
        <v>4.5999999999999999E-2</v>
      </c>
      <c r="F68" s="53">
        <f t="shared" si="16"/>
        <v>9</v>
      </c>
      <c r="G68" s="51">
        <v>100</v>
      </c>
      <c r="H68" s="4">
        <f>G68*E68</f>
        <v>4.5999999999999996</v>
      </c>
      <c r="I68" s="7">
        <f t="shared" si="19"/>
        <v>41.4</v>
      </c>
      <c r="J68" s="9">
        <f t="shared" si="20"/>
        <v>0.41399999999999998</v>
      </c>
    </row>
    <row r="69" spans="1:15" ht="15.75" customHeight="1">
      <c r="A69" s="181"/>
      <c r="B69" s="64">
        <f t="shared" si="15"/>
        <v>3</v>
      </c>
      <c r="C69" s="219"/>
      <c r="D69" s="41" t="s">
        <v>12</v>
      </c>
      <c r="E69" s="6">
        <v>2.4E-2</v>
      </c>
      <c r="F69" s="53">
        <f t="shared" si="16"/>
        <v>9</v>
      </c>
      <c r="G69" s="49">
        <v>46</v>
      </c>
      <c r="H69" s="4">
        <f>G69*E69</f>
        <v>1.1040000000000001</v>
      </c>
      <c r="I69" s="7">
        <f t="shared" si="19"/>
        <v>9.9359999999999999</v>
      </c>
      <c r="J69" s="9">
        <f t="shared" si="20"/>
        <v>0.216</v>
      </c>
    </row>
    <row r="70" spans="1:15" ht="15.75" customHeight="1">
      <c r="A70" s="181"/>
      <c r="B70" s="64">
        <f t="shared" si="15"/>
        <v>3</v>
      </c>
      <c r="C70" s="219"/>
      <c r="D70" s="41" t="s">
        <v>13</v>
      </c>
      <c r="E70" s="45">
        <v>2.0000000000000001E-4</v>
      </c>
      <c r="F70" s="53">
        <f t="shared" si="16"/>
        <v>9</v>
      </c>
      <c r="G70" s="49">
        <v>440</v>
      </c>
      <c r="H70" s="4">
        <f t="shared" si="18"/>
        <v>8.8000000000000009E-2</v>
      </c>
      <c r="I70" s="7">
        <f t="shared" si="19"/>
        <v>0.79200000000000004</v>
      </c>
      <c r="J70" s="9">
        <f t="shared" si="20"/>
        <v>1.8000000000000002E-3</v>
      </c>
      <c r="L70"/>
      <c r="M70"/>
      <c r="N70"/>
      <c r="O70"/>
    </row>
    <row r="71" spans="1:15" ht="15.75" customHeight="1">
      <c r="A71" s="181"/>
      <c r="B71" s="64">
        <f t="shared" si="15"/>
        <v>3</v>
      </c>
      <c r="C71" s="220"/>
      <c r="D71" s="41" t="s">
        <v>79</v>
      </c>
      <c r="E71" s="6">
        <v>0.17199999999999999</v>
      </c>
      <c r="F71" s="53">
        <f t="shared" si="16"/>
        <v>9</v>
      </c>
      <c r="G71" s="49"/>
      <c r="H71" s="4"/>
      <c r="I71" s="7"/>
      <c r="J71" s="9">
        <f t="shared" si="20"/>
        <v>1.5479999999999998</v>
      </c>
      <c r="L71"/>
      <c r="M71"/>
      <c r="N71"/>
      <c r="O71"/>
    </row>
    <row r="72" spans="1:15" ht="15.75" customHeight="1">
      <c r="A72" s="181"/>
      <c r="B72" s="64">
        <f t="shared" si="15"/>
        <v>3</v>
      </c>
      <c r="C72" s="3" t="s">
        <v>38</v>
      </c>
      <c r="D72" s="46" t="s">
        <v>38</v>
      </c>
      <c r="E72" s="6">
        <v>0.04</v>
      </c>
      <c r="F72" s="53">
        <f t="shared" si="16"/>
        <v>9</v>
      </c>
      <c r="G72" s="49">
        <v>32</v>
      </c>
      <c r="H72" s="4">
        <f>G72*E72</f>
        <v>1.28</v>
      </c>
      <c r="I72" s="7">
        <f t="shared" si="19"/>
        <v>11.52</v>
      </c>
      <c r="J72" s="9">
        <f t="shared" si="20"/>
        <v>0.36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88"/>
      <c r="F73" s="88"/>
      <c r="G73" s="88"/>
      <c r="H73" s="2">
        <f>SUM(H55:H72)</f>
        <v>61.000000000000007</v>
      </c>
      <c r="I73" s="2">
        <f>SUM(I55:I72)</f>
        <v>549.00000000000011</v>
      </c>
      <c r="J73" s="2">
        <f>SUM(J55:J72)</f>
        <v>8.6474727272727261</v>
      </c>
      <c r="L73"/>
      <c r="M73"/>
      <c r="N73"/>
      <c r="O73"/>
    </row>
    <row r="74" spans="1:15" ht="15.75" customHeight="1">
      <c r="A74" s="239" t="s">
        <v>55</v>
      </c>
      <c r="B74" s="60">
        <v>2</v>
      </c>
      <c r="C74" s="229" t="s">
        <v>98</v>
      </c>
      <c r="D74" s="42" t="s">
        <v>9</v>
      </c>
      <c r="E74" s="6">
        <v>9.4E-2</v>
      </c>
      <c r="F74" s="50">
        <v>9</v>
      </c>
      <c r="G74" s="51">
        <v>44</v>
      </c>
      <c r="H74" s="5">
        <f>E74*G74</f>
        <v>4.1360000000000001</v>
      </c>
      <c r="I74" s="7">
        <f>J74*G74</f>
        <v>37.223999999999997</v>
      </c>
      <c r="J74" s="6">
        <f>F74*E74</f>
        <v>0.84599999999999997</v>
      </c>
      <c r="L74"/>
      <c r="M74"/>
      <c r="N74"/>
      <c r="O74"/>
    </row>
    <row r="75" spans="1:15" ht="15.75" customHeight="1">
      <c r="A75" s="239"/>
      <c r="B75" s="63">
        <f>B74</f>
        <v>2</v>
      </c>
      <c r="C75" s="229"/>
      <c r="D75" s="42" t="s">
        <v>29</v>
      </c>
      <c r="E75" s="6">
        <v>2.9000000000000001E-2</v>
      </c>
      <c r="F75" s="54">
        <f>F74</f>
        <v>9</v>
      </c>
      <c r="G75" s="51">
        <v>100</v>
      </c>
      <c r="H75" s="5">
        <f t="shared" ref="H75:H82" si="23">E75*G75</f>
        <v>2.9000000000000004</v>
      </c>
      <c r="I75" s="7">
        <f t="shared" ref="I75:I89" si="24">J75*G75</f>
        <v>26.1</v>
      </c>
      <c r="J75" s="6">
        <f t="shared" ref="J75:J89" si="25">F75*E75</f>
        <v>0.26100000000000001</v>
      </c>
      <c r="L75"/>
      <c r="M75"/>
      <c r="N75"/>
      <c r="O75"/>
    </row>
    <row r="76" spans="1:15" ht="15.75" customHeight="1">
      <c r="A76" s="239"/>
      <c r="B76" s="63">
        <f t="shared" ref="B76:B89" si="26">B75</f>
        <v>2</v>
      </c>
      <c r="C76" s="229"/>
      <c r="D76" s="42" t="s">
        <v>15</v>
      </c>
      <c r="E76" s="6">
        <v>0.01</v>
      </c>
      <c r="F76" s="54">
        <f t="shared" ref="F76:F89" si="27">F75</f>
        <v>9</v>
      </c>
      <c r="G76" s="51">
        <v>140</v>
      </c>
      <c r="H76" s="5">
        <f t="shared" si="23"/>
        <v>1.4000000000000001</v>
      </c>
      <c r="I76" s="7">
        <f t="shared" si="24"/>
        <v>12.6</v>
      </c>
      <c r="J76" s="6">
        <f t="shared" si="25"/>
        <v>0.09</v>
      </c>
      <c r="L76"/>
      <c r="M76"/>
      <c r="N76"/>
      <c r="O76"/>
    </row>
    <row r="77" spans="1:15" ht="15.75" customHeight="1">
      <c r="A77" s="239"/>
      <c r="B77" s="63">
        <f t="shared" si="26"/>
        <v>2</v>
      </c>
      <c r="C77" s="229"/>
      <c r="D77" s="42" t="s">
        <v>12</v>
      </c>
      <c r="E77" s="6">
        <v>1E-3</v>
      </c>
      <c r="F77" s="54">
        <f t="shared" si="27"/>
        <v>9</v>
      </c>
      <c r="G77" s="50">
        <v>46</v>
      </c>
      <c r="H77" s="5">
        <f t="shared" si="23"/>
        <v>4.5999999999999999E-2</v>
      </c>
      <c r="I77" s="7">
        <f t="shared" si="24"/>
        <v>0.41400000000000003</v>
      </c>
      <c r="J77" s="6">
        <f t="shared" si="25"/>
        <v>9.0000000000000011E-3</v>
      </c>
      <c r="L77" s="18"/>
    </row>
    <row r="78" spans="1:15" ht="15.75" customHeight="1">
      <c r="A78" s="239"/>
      <c r="B78" s="63">
        <f t="shared" si="26"/>
        <v>2</v>
      </c>
      <c r="C78" s="240" t="s">
        <v>58</v>
      </c>
      <c r="D78" s="42" t="s">
        <v>8</v>
      </c>
      <c r="E78" s="6">
        <v>0.1</v>
      </c>
      <c r="F78" s="54">
        <f t="shared" si="27"/>
        <v>9</v>
      </c>
      <c r="G78" s="49">
        <v>28</v>
      </c>
      <c r="H78" s="5">
        <f t="shared" si="23"/>
        <v>2.8000000000000003</v>
      </c>
      <c r="I78" s="7">
        <f t="shared" si="24"/>
        <v>25.2</v>
      </c>
      <c r="J78" s="6">
        <f t="shared" si="25"/>
        <v>0.9</v>
      </c>
      <c r="L78" s="18"/>
    </row>
    <row r="79" spans="1:15" ht="15.75" customHeight="1">
      <c r="A79" s="239"/>
      <c r="B79" s="63">
        <f t="shared" si="26"/>
        <v>2</v>
      </c>
      <c r="C79" s="241"/>
      <c r="D79" s="42" t="s">
        <v>56</v>
      </c>
      <c r="E79" s="6">
        <v>0.01</v>
      </c>
      <c r="F79" s="54">
        <f t="shared" si="27"/>
        <v>9</v>
      </c>
      <c r="G79" s="50">
        <v>50</v>
      </c>
      <c r="H79" s="5">
        <f t="shared" si="23"/>
        <v>0.5</v>
      </c>
      <c r="I79" s="7">
        <f t="shared" si="24"/>
        <v>4.5</v>
      </c>
      <c r="J79" s="6">
        <f t="shared" si="25"/>
        <v>0.09</v>
      </c>
      <c r="L79" s="18"/>
    </row>
    <row r="80" spans="1:15" ht="15.75" customHeight="1">
      <c r="A80" s="239"/>
      <c r="B80" s="63">
        <f t="shared" si="26"/>
        <v>2</v>
      </c>
      <c r="C80" s="241"/>
      <c r="D80" s="42" t="s">
        <v>9</v>
      </c>
      <c r="E80" s="6">
        <v>1.2999999999999999E-2</v>
      </c>
      <c r="F80" s="54">
        <f t="shared" si="27"/>
        <v>9</v>
      </c>
      <c r="G80" s="50">
        <v>44</v>
      </c>
      <c r="H80" s="5">
        <f t="shared" si="23"/>
        <v>0.57199999999999995</v>
      </c>
      <c r="I80" s="7">
        <f t="shared" si="24"/>
        <v>5.1479999999999997</v>
      </c>
      <c r="J80" s="6">
        <f t="shared" si="25"/>
        <v>0.11699999999999999</v>
      </c>
      <c r="L80" s="18"/>
    </row>
    <row r="81" spans="1:15" ht="15.75" customHeight="1">
      <c r="A81" s="239"/>
      <c r="B81" s="63">
        <f t="shared" si="26"/>
        <v>2</v>
      </c>
      <c r="C81" s="241"/>
      <c r="D81" s="42" t="s">
        <v>11</v>
      </c>
      <c r="E81" s="6">
        <v>1.2E-2</v>
      </c>
      <c r="F81" s="54">
        <f t="shared" si="27"/>
        <v>9</v>
      </c>
      <c r="G81" s="50">
        <v>28</v>
      </c>
      <c r="H81" s="5">
        <f t="shared" si="23"/>
        <v>0.33600000000000002</v>
      </c>
      <c r="I81" s="7">
        <f t="shared" si="24"/>
        <v>3.024</v>
      </c>
      <c r="J81" s="6">
        <f t="shared" si="25"/>
        <v>0.108</v>
      </c>
      <c r="L81" s="18"/>
    </row>
    <row r="82" spans="1:15" ht="15.75" customHeight="1">
      <c r="A82" s="239"/>
      <c r="B82" s="63">
        <f t="shared" si="26"/>
        <v>2</v>
      </c>
      <c r="C82" s="241"/>
      <c r="D82" s="42" t="s">
        <v>7</v>
      </c>
      <c r="E82" s="6">
        <v>3.0000000000000001E-3</v>
      </c>
      <c r="F82" s="54">
        <f t="shared" si="27"/>
        <v>9</v>
      </c>
      <c r="G82" s="50">
        <v>90</v>
      </c>
      <c r="H82" s="5">
        <f t="shared" si="23"/>
        <v>0.27</v>
      </c>
      <c r="I82" s="7">
        <f t="shared" si="24"/>
        <v>2.4300000000000002</v>
      </c>
      <c r="J82" s="6">
        <f t="shared" si="25"/>
        <v>2.7E-2</v>
      </c>
      <c r="L82" s="18"/>
    </row>
    <row r="83" spans="1:15" ht="15.75" customHeight="1">
      <c r="A83" s="239"/>
      <c r="B83" s="63">
        <f t="shared" si="26"/>
        <v>2</v>
      </c>
      <c r="C83" s="242"/>
      <c r="D83" s="42" t="s">
        <v>79</v>
      </c>
      <c r="E83" s="6">
        <v>0.188</v>
      </c>
      <c r="F83" s="54">
        <f t="shared" si="27"/>
        <v>9</v>
      </c>
      <c r="G83" s="50"/>
      <c r="H83" s="5"/>
      <c r="I83" s="7"/>
      <c r="J83" s="6">
        <f t="shared" si="25"/>
        <v>1.6919999999999999</v>
      </c>
      <c r="L83" s="18"/>
    </row>
    <row r="84" spans="1:15" ht="15.75" customHeight="1">
      <c r="A84" s="239"/>
      <c r="B84" s="63">
        <f t="shared" si="26"/>
        <v>2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7"/>
        <v>9</v>
      </c>
      <c r="G84" s="49">
        <v>198</v>
      </c>
      <c r="H84" s="5">
        <f>61-H74-H75-H76-H77-H78-H79-H80-H81-H82-H85-H86-H87-H88-H89</f>
        <v>22.479999999999997</v>
      </c>
      <c r="I84" s="7">
        <f t="shared" si="24"/>
        <v>202.32</v>
      </c>
      <c r="J84" s="6">
        <f t="shared" si="25"/>
        <v>1.0218181818181817</v>
      </c>
      <c r="L84" s="18"/>
    </row>
    <row r="85" spans="1:15" ht="15.75" customHeight="1">
      <c r="A85" s="239"/>
      <c r="B85" s="63">
        <f t="shared" si="26"/>
        <v>2</v>
      </c>
      <c r="C85" s="223"/>
      <c r="D85" s="41" t="s">
        <v>11</v>
      </c>
      <c r="E85" s="6">
        <v>2.5000000000000001E-2</v>
      </c>
      <c r="F85" s="54">
        <f t="shared" si="27"/>
        <v>9</v>
      </c>
      <c r="G85" s="49">
        <v>28</v>
      </c>
      <c r="H85" s="5">
        <f>E85*G85</f>
        <v>0.70000000000000007</v>
      </c>
      <c r="I85" s="7">
        <f>J85*G85</f>
        <v>6.3</v>
      </c>
      <c r="J85" s="6">
        <f>F85*E85</f>
        <v>0.22500000000000001</v>
      </c>
      <c r="L85" s="18"/>
    </row>
    <row r="86" spans="1:15" ht="15.75" customHeight="1">
      <c r="A86" s="239"/>
      <c r="B86" s="63">
        <f t="shared" si="26"/>
        <v>2</v>
      </c>
      <c r="C86" s="234" t="s">
        <v>90</v>
      </c>
      <c r="D86" s="41" t="s">
        <v>87</v>
      </c>
      <c r="E86" s="5">
        <v>0.06</v>
      </c>
      <c r="F86" s="54">
        <f t="shared" si="27"/>
        <v>9</v>
      </c>
      <c r="G86" s="49">
        <v>82</v>
      </c>
      <c r="H86" s="5">
        <f>E86*G86</f>
        <v>4.92</v>
      </c>
      <c r="I86" s="5">
        <f>J86*G86</f>
        <v>44.28</v>
      </c>
      <c r="J86" s="5">
        <f>F86*E86</f>
        <v>0.54</v>
      </c>
      <c r="L86" s="18"/>
    </row>
    <row r="87" spans="1:15" ht="15.75" customHeight="1">
      <c r="A87" s="239"/>
      <c r="B87" s="63">
        <f t="shared" si="26"/>
        <v>2</v>
      </c>
      <c r="C87" s="234"/>
      <c r="D87" s="42" t="s">
        <v>27</v>
      </c>
      <c r="E87" s="6">
        <v>6.0000000000000001E-3</v>
      </c>
      <c r="F87" s="54">
        <f t="shared" si="27"/>
        <v>9</v>
      </c>
      <c r="G87" s="50">
        <v>710</v>
      </c>
      <c r="H87" s="5">
        <f t="shared" ref="H87:H89" si="28">E87*G87</f>
        <v>4.26</v>
      </c>
      <c r="I87" s="7">
        <f t="shared" si="24"/>
        <v>38.339999999999996</v>
      </c>
      <c r="J87" s="6">
        <f t="shared" si="25"/>
        <v>5.3999999999999999E-2</v>
      </c>
      <c r="L87" s="18"/>
    </row>
    <row r="88" spans="1:15" ht="15.75" customHeight="1">
      <c r="A88" s="239"/>
      <c r="B88" s="63">
        <f t="shared" si="26"/>
        <v>2</v>
      </c>
      <c r="C88" s="89" t="s">
        <v>65</v>
      </c>
      <c r="D88" s="43" t="s">
        <v>65</v>
      </c>
      <c r="E88" s="8">
        <v>0.2</v>
      </c>
      <c r="F88" s="54">
        <f t="shared" si="27"/>
        <v>9</v>
      </c>
      <c r="G88" s="49">
        <v>72</v>
      </c>
      <c r="H88" s="5">
        <f t="shared" si="28"/>
        <v>14.4</v>
      </c>
      <c r="I88" s="7">
        <f t="shared" si="24"/>
        <v>129.6</v>
      </c>
      <c r="J88" s="9">
        <f t="shared" si="25"/>
        <v>1.8</v>
      </c>
      <c r="L88" s="18"/>
    </row>
    <row r="89" spans="1:15" ht="15.75" customHeight="1">
      <c r="A89" s="239"/>
      <c r="B89" s="63">
        <f t="shared" si="26"/>
        <v>2</v>
      </c>
      <c r="C89" s="90" t="s">
        <v>38</v>
      </c>
      <c r="D89" s="42" t="s">
        <v>38</v>
      </c>
      <c r="E89" s="6">
        <v>0.04</v>
      </c>
      <c r="F89" s="54">
        <f t="shared" si="27"/>
        <v>9</v>
      </c>
      <c r="G89" s="50">
        <v>32</v>
      </c>
      <c r="H89" s="5">
        <f t="shared" si="28"/>
        <v>1.28</v>
      </c>
      <c r="I89" s="7">
        <f t="shared" si="24"/>
        <v>11.52</v>
      </c>
      <c r="J89" s="6">
        <f t="shared" si="25"/>
        <v>0.36</v>
      </c>
      <c r="L89" s="18"/>
      <c r="M89"/>
      <c r="N89"/>
      <c r="O89"/>
    </row>
    <row r="90" spans="1:15" ht="15.75" customHeight="1">
      <c r="A90" s="210" t="s">
        <v>41</v>
      </c>
      <c r="B90" s="210"/>
      <c r="C90" s="210"/>
      <c r="D90" s="210"/>
      <c r="E90" s="88"/>
      <c r="F90" s="88"/>
      <c r="G90" s="88"/>
      <c r="H90" s="2">
        <f>SUM(H74:H89)</f>
        <v>61</v>
      </c>
      <c r="I90" s="2">
        <f>SUM(I74:I89)</f>
        <v>548.99999999999989</v>
      </c>
      <c r="J90" s="2">
        <f>SUM(J74:J89)</f>
        <v>8.1408181818181813</v>
      </c>
      <c r="L90"/>
      <c r="M90"/>
      <c r="N90"/>
      <c r="O90"/>
    </row>
    <row r="91" spans="1:15" customFormat="1" ht="15.75" customHeight="1"/>
    <row r="92" spans="1:15" customFormat="1" ht="15.75" customHeight="1"/>
    <row r="93" spans="1:15" customFormat="1" ht="15.75" customHeight="1"/>
    <row r="94" spans="1:15" customFormat="1" ht="15.75" customHeight="1"/>
    <row r="95" spans="1:15" customFormat="1" ht="15.75" customHeight="1"/>
    <row r="96" spans="1:15" customFormat="1" ht="15.75" customHeight="1"/>
    <row r="97" spans="1:10" customFormat="1" ht="15.75" customHeight="1"/>
    <row r="98" spans="1:10" customFormat="1" ht="15.75" customHeight="1"/>
    <row r="99" spans="1:10" customFormat="1" ht="15.75" customHeight="1"/>
    <row r="100" spans="1:10" customFormat="1" ht="15.75" customHeight="1"/>
    <row r="101" spans="1:10" customFormat="1" ht="15.75" customHeight="1"/>
    <row r="102" spans="1:10" customFormat="1" ht="15.75" customHeight="1"/>
    <row r="103" spans="1:10" customFormat="1" ht="15.75" customHeight="1"/>
    <row r="104" spans="1:10" customFormat="1" ht="15.75" customHeight="1"/>
    <row r="105" spans="1:10" customFormat="1" ht="15.75" customHeight="1"/>
    <row r="106" spans="1:10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>
      <c r="A107" s="196" t="s">
        <v>62</v>
      </c>
      <c r="B107" s="61">
        <v>2</v>
      </c>
      <c r="C107" s="217" t="s">
        <v>30</v>
      </c>
      <c r="D107" s="41" t="s">
        <v>75</v>
      </c>
      <c r="E107" s="6">
        <v>8.5000000000000006E-2</v>
      </c>
      <c r="F107" s="49">
        <v>4</v>
      </c>
      <c r="G107" s="49">
        <v>120</v>
      </c>
      <c r="H107" s="4">
        <f>G107*E107</f>
        <v>10.200000000000001</v>
      </c>
      <c r="I107" s="7">
        <f>J107*G107</f>
        <v>40.800000000000004</v>
      </c>
      <c r="J107" s="9">
        <f>F107*E107</f>
        <v>0.34</v>
      </c>
    </row>
    <row r="108" spans="1:10" ht="15.75" customHeight="1">
      <c r="A108" s="196"/>
      <c r="B108" s="64">
        <f>B107</f>
        <v>2</v>
      </c>
      <c r="C108" s="217"/>
      <c r="D108" s="41" t="s">
        <v>11</v>
      </c>
      <c r="E108" s="6">
        <v>2.9000000000000001E-2</v>
      </c>
      <c r="F108" s="53">
        <f>F107</f>
        <v>4</v>
      </c>
      <c r="G108" s="49">
        <v>28</v>
      </c>
      <c r="H108" s="4">
        <f t="shared" ref="H108:H127" si="29">G108*E108</f>
        <v>0.81200000000000006</v>
      </c>
      <c r="I108" s="7">
        <f t="shared" ref="I108:I127" si="30">J108*G108</f>
        <v>3.2480000000000002</v>
      </c>
      <c r="J108" s="9">
        <f t="shared" ref="J108:J127" si="31">F108*E108</f>
        <v>0.11600000000000001</v>
      </c>
    </row>
    <row r="109" spans="1:10" ht="15.75" customHeight="1">
      <c r="A109" s="196"/>
      <c r="B109" s="64">
        <f t="shared" ref="B109:B127" si="32">B108</f>
        <v>2</v>
      </c>
      <c r="C109" s="217"/>
      <c r="D109" s="42" t="s">
        <v>7</v>
      </c>
      <c r="E109" s="6">
        <v>6.0000000000000001E-3</v>
      </c>
      <c r="F109" s="53">
        <f t="shared" ref="F109:F127" si="33">F108</f>
        <v>4</v>
      </c>
      <c r="G109" s="49">
        <v>90</v>
      </c>
      <c r="H109" s="4">
        <f t="shared" si="29"/>
        <v>0.54</v>
      </c>
      <c r="I109" s="7">
        <f t="shared" si="30"/>
        <v>2.16</v>
      </c>
      <c r="J109" s="9">
        <f t="shared" si="31"/>
        <v>2.4E-2</v>
      </c>
    </row>
    <row r="110" spans="1:10" ht="15.75" customHeight="1">
      <c r="A110" s="196"/>
      <c r="B110" s="64">
        <f t="shared" si="32"/>
        <v>2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3"/>
        <v>4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0"/>
        <v>33.095999999999975</v>
      </c>
      <c r="J110" s="9">
        <f t="shared" si="31"/>
        <v>0.10029090909090901</v>
      </c>
    </row>
    <row r="111" spans="1:10" ht="15.75" customHeight="1">
      <c r="A111" s="196"/>
      <c r="B111" s="64">
        <f t="shared" si="32"/>
        <v>2</v>
      </c>
      <c r="C111" s="219"/>
      <c r="D111" s="41" t="s">
        <v>8</v>
      </c>
      <c r="E111" s="6">
        <v>0.107</v>
      </c>
      <c r="F111" s="53">
        <f t="shared" si="33"/>
        <v>4</v>
      </c>
      <c r="G111" s="49">
        <v>28</v>
      </c>
      <c r="H111" s="4">
        <f t="shared" si="29"/>
        <v>2.996</v>
      </c>
      <c r="I111" s="7">
        <f t="shared" si="30"/>
        <v>11.984</v>
      </c>
      <c r="J111" s="9">
        <f t="shared" si="31"/>
        <v>0.42799999999999999</v>
      </c>
    </row>
    <row r="112" spans="1:10" ht="15.75" customHeight="1">
      <c r="A112" s="196"/>
      <c r="B112" s="64">
        <f t="shared" si="32"/>
        <v>2</v>
      </c>
      <c r="C112" s="219"/>
      <c r="D112" s="41" t="s">
        <v>87</v>
      </c>
      <c r="E112" s="6">
        <v>6.0000000000000001E-3</v>
      </c>
      <c r="F112" s="53">
        <f t="shared" si="33"/>
        <v>4</v>
      </c>
      <c r="G112" s="49">
        <v>82</v>
      </c>
      <c r="H112" s="4">
        <f t="shared" si="29"/>
        <v>0.49199999999999999</v>
      </c>
      <c r="I112" s="7">
        <f t="shared" si="30"/>
        <v>1.968</v>
      </c>
      <c r="J112" s="9">
        <f t="shared" si="31"/>
        <v>2.4E-2</v>
      </c>
    </row>
    <row r="113" spans="1:10" ht="15.75" customHeight="1">
      <c r="A113" s="196"/>
      <c r="B113" s="64">
        <f t="shared" si="32"/>
        <v>2</v>
      </c>
      <c r="C113" s="219"/>
      <c r="D113" s="41" t="s">
        <v>9</v>
      </c>
      <c r="E113" s="6">
        <v>1.3000000000000001E-2</v>
      </c>
      <c r="F113" s="53">
        <f t="shared" si="33"/>
        <v>4</v>
      </c>
      <c r="G113" s="49">
        <v>44</v>
      </c>
      <c r="H113" s="4">
        <f t="shared" si="29"/>
        <v>0.57200000000000006</v>
      </c>
      <c r="I113" s="7">
        <f t="shared" si="30"/>
        <v>2.2880000000000003</v>
      </c>
      <c r="J113" s="9">
        <f t="shared" si="31"/>
        <v>5.2000000000000005E-2</v>
      </c>
    </row>
    <row r="114" spans="1:10" ht="15.75" customHeight="1">
      <c r="A114" s="196"/>
      <c r="B114" s="64">
        <f t="shared" si="32"/>
        <v>2</v>
      </c>
      <c r="C114" s="219"/>
      <c r="D114" s="42" t="s">
        <v>11</v>
      </c>
      <c r="E114" s="6">
        <v>1.2E-2</v>
      </c>
      <c r="F114" s="53">
        <f t="shared" si="33"/>
        <v>4</v>
      </c>
      <c r="G114" s="49">
        <v>28</v>
      </c>
      <c r="H114" s="4">
        <f t="shared" si="29"/>
        <v>0.33600000000000002</v>
      </c>
      <c r="I114" s="7">
        <f t="shared" si="30"/>
        <v>1.3440000000000001</v>
      </c>
      <c r="J114" s="9">
        <f t="shared" si="31"/>
        <v>4.8000000000000001E-2</v>
      </c>
    </row>
    <row r="115" spans="1:10" ht="15.75" customHeight="1">
      <c r="A115" s="196"/>
      <c r="B115" s="64">
        <f t="shared" si="32"/>
        <v>2</v>
      </c>
      <c r="C115" s="219"/>
      <c r="D115" s="42" t="s">
        <v>7</v>
      </c>
      <c r="E115" s="6">
        <v>3.0000000000000001E-3</v>
      </c>
      <c r="F115" s="53">
        <f t="shared" si="33"/>
        <v>4</v>
      </c>
      <c r="G115" s="49">
        <v>90</v>
      </c>
      <c r="H115" s="4">
        <f t="shared" si="29"/>
        <v>0.27</v>
      </c>
      <c r="I115" s="7">
        <f t="shared" si="30"/>
        <v>1.08</v>
      </c>
      <c r="J115" s="9">
        <f t="shared" si="31"/>
        <v>1.2E-2</v>
      </c>
    </row>
    <row r="116" spans="1:10" ht="15.75" customHeight="1">
      <c r="A116" s="196"/>
      <c r="B116" s="64">
        <f t="shared" si="32"/>
        <v>2</v>
      </c>
      <c r="C116" s="219"/>
      <c r="D116" s="42" t="s">
        <v>32</v>
      </c>
      <c r="E116" s="6">
        <v>6.0000000000000001E-3</v>
      </c>
      <c r="F116" s="53">
        <f t="shared" si="33"/>
        <v>4</v>
      </c>
      <c r="G116" s="49">
        <v>170</v>
      </c>
      <c r="H116" s="4">
        <f t="shared" si="29"/>
        <v>1.02</v>
      </c>
      <c r="I116" s="7">
        <f t="shared" si="30"/>
        <v>4.08</v>
      </c>
      <c r="J116" s="9">
        <f t="shared" si="31"/>
        <v>2.4E-2</v>
      </c>
    </row>
    <row r="117" spans="1:10" ht="15.75" customHeight="1">
      <c r="A117" s="196"/>
      <c r="B117" s="64">
        <f t="shared" si="32"/>
        <v>2</v>
      </c>
      <c r="C117" s="220"/>
      <c r="D117" s="42" t="s">
        <v>79</v>
      </c>
      <c r="E117" s="6">
        <v>0.188</v>
      </c>
      <c r="F117" s="53">
        <f t="shared" si="33"/>
        <v>4</v>
      </c>
      <c r="G117" s="49"/>
      <c r="H117" s="4"/>
      <c r="I117" s="7"/>
      <c r="J117" s="9">
        <f t="shared" si="31"/>
        <v>0.752</v>
      </c>
    </row>
    <row r="118" spans="1:10" ht="15.75" customHeight="1">
      <c r="A118" s="196"/>
      <c r="B118" s="64">
        <f t="shared" si="32"/>
        <v>2</v>
      </c>
      <c r="C118" s="221" t="s">
        <v>86</v>
      </c>
      <c r="D118" s="41" t="s">
        <v>81</v>
      </c>
      <c r="E118" s="6">
        <v>0.06</v>
      </c>
      <c r="F118" s="53">
        <f t="shared" si="33"/>
        <v>4</v>
      </c>
      <c r="G118" s="49">
        <v>330</v>
      </c>
      <c r="H118" s="4">
        <f t="shared" si="29"/>
        <v>19.8</v>
      </c>
      <c r="I118" s="7">
        <f t="shared" si="30"/>
        <v>79.2</v>
      </c>
      <c r="J118" s="9">
        <f t="shared" si="31"/>
        <v>0.24</v>
      </c>
    </row>
    <row r="119" spans="1:10" ht="15.75" customHeight="1">
      <c r="A119" s="196"/>
      <c r="B119" s="64">
        <f t="shared" si="32"/>
        <v>2</v>
      </c>
      <c r="C119" s="222"/>
      <c r="D119" s="41" t="s">
        <v>9</v>
      </c>
      <c r="E119" s="6">
        <v>3.0000000000000001E-3</v>
      </c>
      <c r="F119" s="53">
        <f t="shared" si="33"/>
        <v>4</v>
      </c>
      <c r="G119" s="49">
        <v>44</v>
      </c>
      <c r="H119" s="4">
        <f t="shared" si="29"/>
        <v>0.13200000000000001</v>
      </c>
      <c r="I119" s="7">
        <f t="shared" si="30"/>
        <v>0.52800000000000002</v>
      </c>
      <c r="J119" s="9">
        <f t="shared" si="31"/>
        <v>1.2E-2</v>
      </c>
    </row>
    <row r="120" spans="1:10" ht="15.75" customHeight="1">
      <c r="A120" s="196"/>
      <c r="B120" s="64">
        <f t="shared" si="32"/>
        <v>2</v>
      </c>
      <c r="C120" s="223"/>
      <c r="D120" s="41" t="s">
        <v>11</v>
      </c>
      <c r="E120" s="6">
        <v>3.0000000000000001E-3</v>
      </c>
      <c r="F120" s="53">
        <f t="shared" si="33"/>
        <v>4</v>
      </c>
      <c r="G120" s="49">
        <v>28</v>
      </c>
      <c r="H120" s="4">
        <f t="shared" si="29"/>
        <v>8.4000000000000005E-2</v>
      </c>
      <c r="I120" s="7">
        <f t="shared" si="30"/>
        <v>0.33600000000000002</v>
      </c>
      <c r="J120" s="9">
        <f t="shared" si="31"/>
        <v>1.2E-2</v>
      </c>
    </row>
    <row r="121" spans="1:10" ht="15.75" customHeight="1">
      <c r="A121" s="196"/>
      <c r="B121" s="64">
        <f t="shared" si="32"/>
        <v>2</v>
      </c>
      <c r="C121" s="238" t="s">
        <v>42</v>
      </c>
      <c r="D121" s="41" t="s">
        <v>43</v>
      </c>
      <c r="E121" s="6">
        <v>5.0999999999999997E-2</v>
      </c>
      <c r="F121" s="53">
        <f t="shared" si="33"/>
        <v>4</v>
      </c>
      <c r="G121" s="49">
        <v>50</v>
      </c>
      <c r="H121" s="4">
        <f>G121*E121</f>
        <v>2.5499999999999998</v>
      </c>
      <c r="I121" s="7">
        <f t="shared" si="30"/>
        <v>10.199999999999999</v>
      </c>
      <c r="J121" s="9">
        <f t="shared" si="31"/>
        <v>0.20399999999999999</v>
      </c>
    </row>
    <row r="122" spans="1:10" ht="15.75" customHeight="1">
      <c r="A122" s="196"/>
      <c r="B122" s="64">
        <f t="shared" si="32"/>
        <v>2</v>
      </c>
      <c r="C122" s="238"/>
      <c r="D122" s="41" t="s">
        <v>27</v>
      </c>
      <c r="E122" s="6">
        <v>5.0000000000000001E-3</v>
      </c>
      <c r="F122" s="53">
        <f t="shared" si="33"/>
        <v>4</v>
      </c>
      <c r="G122" s="49">
        <v>710</v>
      </c>
      <c r="H122" s="4">
        <f>G122*E122</f>
        <v>3.5500000000000003</v>
      </c>
      <c r="I122" s="7">
        <f t="shared" si="30"/>
        <v>14.200000000000001</v>
      </c>
      <c r="J122" s="9">
        <f t="shared" si="31"/>
        <v>0.02</v>
      </c>
    </row>
    <row r="123" spans="1:10" ht="15.75" customHeight="1">
      <c r="A123" s="196"/>
      <c r="B123" s="64">
        <f t="shared" si="32"/>
        <v>2</v>
      </c>
      <c r="C123" s="235" t="s">
        <v>92</v>
      </c>
      <c r="D123" s="41" t="s">
        <v>25</v>
      </c>
      <c r="E123" s="6">
        <v>4.5999999999999999E-2</v>
      </c>
      <c r="F123" s="53">
        <f t="shared" si="33"/>
        <v>4</v>
      </c>
      <c r="G123" s="49">
        <v>150</v>
      </c>
      <c r="H123" s="4">
        <f t="shared" si="29"/>
        <v>6.8999999999999995</v>
      </c>
      <c r="I123" s="7">
        <f t="shared" si="30"/>
        <v>27.599999999999998</v>
      </c>
      <c r="J123" s="9">
        <f t="shared" si="31"/>
        <v>0.184</v>
      </c>
    </row>
    <row r="124" spans="1:10" ht="15.75" customHeight="1">
      <c r="A124" s="196"/>
      <c r="B124" s="64">
        <f t="shared" si="32"/>
        <v>2</v>
      </c>
      <c r="C124" s="236"/>
      <c r="D124" s="41" t="s">
        <v>12</v>
      </c>
      <c r="E124" s="6">
        <v>2.4E-2</v>
      </c>
      <c r="F124" s="53">
        <f t="shared" si="33"/>
        <v>4</v>
      </c>
      <c r="G124" s="49">
        <v>46</v>
      </c>
      <c r="H124" s="4">
        <f t="shared" si="29"/>
        <v>1.1040000000000001</v>
      </c>
      <c r="I124" s="7">
        <f t="shared" si="30"/>
        <v>4.4160000000000004</v>
      </c>
      <c r="J124" s="9">
        <f t="shared" si="31"/>
        <v>9.6000000000000002E-2</v>
      </c>
    </row>
    <row r="125" spans="1:10" ht="15.75" customHeight="1">
      <c r="A125" s="196"/>
      <c r="B125" s="64">
        <f t="shared" si="32"/>
        <v>2</v>
      </c>
      <c r="C125" s="236"/>
      <c r="D125" s="41" t="s">
        <v>13</v>
      </c>
      <c r="E125" s="45">
        <v>2.0000000000000001E-4</v>
      </c>
      <c r="F125" s="53">
        <f t="shared" si="33"/>
        <v>4</v>
      </c>
      <c r="G125" s="49">
        <v>440</v>
      </c>
      <c r="H125" s="4">
        <f t="shared" si="29"/>
        <v>8.8000000000000009E-2</v>
      </c>
      <c r="I125" s="7">
        <f t="shared" si="30"/>
        <v>0.35200000000000004</v>
      </c>
      <c r="J125" s="9">
        <f t="shared" si="31"/>
        <v>8.0000000000000004E-4</v>
      </c>
    </row>
    <row r="126" spans="1:10" ht="15.75" customHeight="1">
      <c r="A126" s="196"/>
      <c r="B126" s="64">
        <f t="shared" si="32"/>
        <v>2</v>
      </c>
      <c r="C126" s="237"/>
      <c r="D126" s="41" t="s">
        <v>79</v>
      </c>
      <c r="E126" s="6">
        <v>0.17199999999999999</v>
      </c>
      <c r="F126" s="53">
        <f t="shared" si="33"/>
        <v>4</v>
      </c>
      <c r="G126" s="49"/>
      <c r="H126" s="4"/>
      <c r="I126" s="7"/>
      <c r="J126" s="9">
        <f t="shared" si="31"/>
        <v>0.68799999999999994</v>
      </c>
    </row>
    <row r="127" spans="1:10" ht="15.75" customHeight="1">
      <c r="A127" s="196"/>
      <c r="B127" s="64">
        <f t="shared" si="32"/>
        <v>2</v>
      </c>
      <c r="C127" s="3" t="s">
        <v>38</v>
      </c>
      <c r="D127" s="46" t="s">
        <v>38</v>
      </c>
      <c r="E127" s="6">
        <v>0.04</v>
      </c>
      <c r="F127" s="53">
        <f t="shared" si="33"/>
        <v>4</v>
      </c>
      <c r="G127" s="49">
        <v>32</v>
      </c>
      <c r="H127" s="4">
        <f t="shared" si="29"/>
        <v>1.28</v>
      </c>
      <c r="I127" s="7">
        <f t="shared" si="30"/>
        <v>5.12</v>
      </c>
      <c r="J127" s="9">
        <f t="shared" si="31"/>
        <v>0.16</v>
      </c>
    </row>
    <row r="128" spans="1:10" ht="15.75" customHeight="1">
      <c r="A128" s="210" t="s">
        <v>41</v>
      </c>
      <c r="B128" s="210"/>
      <c r="C128" s="210"/>
      <c r="D128" s="210"/>
      <c r="E128" s="88"/>
      <c r="F128" s="88"/>
      <c r="G128" s="88"/>
      <c r="H128" s="2">
        <f>SUM(H107:H127)</f>
        <v>60.999999999999986</v>
      </c>
      <c r="I128" s="2">
        <f t="shared" ref="I128:J128" si="34">SUM(I107:I127)</f>
        <v>243.99999999999994</v>
      </c>
      <c r="J128" s="2">
        <f t="shared" si="34"/>
        <v>3.5370909090909093</v>
      </c>
    </row>
    <row r="129" spans="1:10" ht="15.75" customHeight="1">
      <c r="A129" s="196" t="s">
        <v>63</v>
      </c>
      <c r="B129" s="61">
        <v>2</v>
      </c>
      <c r="C129" s="217" t="s">
        <v>78</v>
      </c>
      <c r="D129" s="41" t="s">
        <v>6</v>
      </c>
      <c r="E129" s="6">
        <v>4.5999999999999999E-2</v>
      </c>
      <c r="F129" s="49">
        <v>5</v>
      </c>
      <c r="G129" s="49">
        <v>20</v>
      </c>
      <c r="H129" s="4">
        <f>G129*E129</f>
        <v>0.91999999999999993</v>
      </c>
      <c r="I129" s="7">
        <f>J129*G129</f>
        <v>4.5999999999999996</v>
      </c>
      <c r="J129" s="9">
        <f>F129*E129</f>
        <v>0.22999999999999998</v>
      </c>
    </row>
    <row r="130" spans="1:10" ht="15.75" customHeight="1">
      <c r="A130" s="196"/>
      <c r="B130" s="64">
        <f>B129</f>
        <v>2</v>
      </c>
      <c r="C130" s="217"/>
      <c r="D130" s="41" t="s">
        <v>102</v>
      </c>
      <c r="E130" s="6">
        <v>0.02</v>
      </c>
      <c r="F130" s="53">
        <f>F129</f>
        <v>5</v>
      </c>
      <c r="G130" s="50">
        <v>81</v>
      </c>
      <c r="H130" s="4">
        <f t="shared" ref="H130:H151" si="35">G130*E130</f>
        <v>1.62</v>
      </c>
      <c r="I130" s="7">
        <f t="shared" ref="I130:I151" si="36">J130*G130</f>
        <v>8.1</v>
      </c>
      <c r="J130" s="9">
        <f t="shared" ref="J130:J151" si="37">F130*E130</f>
        <v>0.1</v>
      </c>
    </row>
    <row r="131" spans="1:10" ht="15.75" customHeight="1">
      <c r="A131" s="196"/>
      <c r="B131" s="64">
        <f t="shared" ref="B131:B151" si="38">B130</f>
        <v>2</v>
      </c>
      <c r="C131" s="217"/>
      <c r="D131" s="42" t="s">
        <v>7</v>
      </c>
      <c r="E131" s="6">
        <v>3.0000000000000001E-3</v>
      </c>
      <c r="F131" s="53">
        <f t="shared" ref="F131:F151" si="39">F130</f>
        <v>5</v>
      </c>
      <c r="G131" s="51">
        <v>90</v>
      </c>
      <c r="H131" s="4">
        <f t="shared" si="35"/>
        <v>0.27</v>
      </c>
      <c r="I131" s="7">
        <f t="shared" si="36"/>
        <v>1.3499999999999999</v>
      </c>
      <c r="J131" s="9">
        <f t="shared" si="37"/>
        <v>1.4999999999999999E-2</v>
      </c>
    </row>
    <row r="132" spans="1:10" ht="15.75" customHeight="1">
      <c r="A132" s="196"/>
      <c r="B132" s="64">
        <f t="shared" si="38"/>
        <v>2</v>
      </c>
      <c r="C132" s="217"/>
      <c r="D132" s="41" t="s">
        <v>9</v>
      </c>
      <c r="E132" s="6">
        <v>1.3000000000000001E-2</v>
      </c>
      <c r="F132" s="53">
        <f t="shared" si="39"/>
        <v>5</v>
      </c>
      <c r="G132" s="51">
        <v>44</v>
      </c>
      <c r="H132" s="4">
        <f t="shared" si="35"/>
        <v>0.57200000000000006</v>
      </c>
      <c r="I132" s="7">
        <f t="shared" si="36"/>
        <v>2.8600000000000003</v>
      </c>
      <c r="J132" s="9">
        <f t="shared" si="37"/>
        <v>6.5000000000000002E-2</v>
      </c>
    </row>
    <row r="133" spans="1:10" ht="15.75" customHeight="1">
      <c r="A133" s="196"/>
      <c r="B133" s="64">
        <f t="shared" si="38"/>
        <v>2</v>
      </c>
      <c r="C133" s="218" t="s">
        <v>72</v>
      </c>
      <c r="D133" s="41" t="s">
        <v>8</v>
      </c>
      <c r="E133" s="6">
        <v>0.107</v>
      </c>
      <c r="F133" s="53">
        <f t="shared" si="39"/>
        <v>5</v>
      </c>
      <c r="G133" s="49">
        <v>28</v>
      </c>
      <c r="H133" s="4">
        <f t="shared" si="35"/>
        <v>2.996</v>
      </c>
      <c r="I133" s="47">
        <f t="shared" si="36"/>
        <v>14.98</v>
      </c>
      <c r="J133" s="29">
        <f t="shared" si="37"/>
        <v>0.53500000000000003</v>
      </c>
    </row>
    <row r="134" spans="1:10" ht="15.75" customHeight="1">
      <c r="A134" s="196"/>
      <c r="B134" s="64">
        <f t="shared" si="38"/>
        <v>2</v>
      </c>
      <c r="C134" s="219"/>
      <c r="D134" s="41" t="s">
        <v>73</v>
      </c>
      <c r="E134" s="6">
        <v>5.0000000000000001E-3</v>
      </c>
      <c r="F134" s="53">
        <f t="shared" si="39"/>
        <v>5</v>
      </c>
      <c r="G134" s="49">
        <v>40</v>
      </c>
      <c r="H134" s="4">
        <f t="shared" si="35"/>
        <v>0.2</v>
      </c>
      <c r="I134" s="47">
        <f t="shared" si="36"/>
        <v>1</v>
      </c>
      <c r="J134" s="29">
        <f t="shared" si="37"/>
        <v>2.5000000000000001E-2</v>
      </c>
    </row>
    <row r="135" spans="1:10" ht="15.75" customHeight="1">
      <c r="A135" s="196"/>
      <c r="B135" s="64">
        <f t="shared" si="38"/>
        <v>2</v>
      </c>
      <c r="C135" s="219"/>
      <c r="D135" s="41" t="s">
        <v>9</v>
      </c>
      <c r="E135" s="6">
        <v>1.3000000000000001E-2</v>
      </c>
      <c r="F135" s="53">
        <f t="shared" si="39"/>
        <v>5</v>
      </c>
      <c r="G135" s="49">
        <v>44</v>
      </c>
      <c r="H135" s="4">
        <f t="shared" si="35"/>
        <v>0.57200000000000006</v>
      </c>
      <c r="I135" s="47">
        <f t="shared" si="36"/>
        <v>2.8600000000000003</v>
      </c>
      <c r="J135" s="29">
        <f t="shared" si="37"/>
        <v>6.5000000000000002E-2</v>
      </c>
    </row>
    <row r="136" spans="1:10" ht="15.75" customHeight="1">
      <c r="A136" s="196"/>
      <c r="B136" s="64">
        <f t="shared" si="38"/>
        <v>2</v>
      </c>
      <c r="C136" s="219"/>
      <c r="D136" s="42" t="s">
        <v>11</v>
      </c>
      <c r="E136" s="6">
        <v>6.0000000000000001E-3</v>
      </c>
      <c r="F136" s="53">
        <f t="shared" si="39"/>
        <v>5</v>
      </c>
      <c r="G136" s="49">
        <v>28</v>
      </c>
      <c r="H136" s="4">
        <f t="shared" si="35"/>
        <v>0.16800000000000001</v>
      </c>
      <c r="I136" s="47">
        <f t="shared" si="36"/>
        <v>0.84</v>
      </c>
      <c r="J136" s="29">
        <f t="shared" si="37"/>
        <v>0.03</v>
      </c>
    </row>
    <row r="137" spans="1:10" ht="15.75" customHeight="1">
      <c r="A137" s="196"/>
      <c r="B137" s="64">
        <f t="shared" si="38"/>
        <v>2</v>
      </c>
      <c r="C137" s="219"/>
      <c r="D137" s="42" t="s">
        <v>7</v>
      </c>
      <c r="E137" s="6">
        <v>5.0000000000000001E-3</v>
      </c>
      <c r="F137" s="53">
        <f t="shared" si="39"/>
        <v>5</v>
      </c>
      <c r="G137" s="49">
        <v>90</v>
      </c>
      <c r="H137" s="4">
        <f t="shared" si="35"/>
        <v>0.45</v>
      </c>
      <c r="I137" s="47">
        <f t="shared" si="36"/>
        <v>2.25</v>
      </c>
      <c r="J137" s="29">
        <f t="shared" si="37"/>
        <v>2.5000000000000001E-2</v>
      </c>
    </row>
    <row r="138" spans="1:10" ht="15.75" customHeight="1">
      <c r="A138" s="196"/>
      <c r="B138" s="64">
        <f t="shared" si="38"/>
        <v>2</v>
      </c>
      <c r="C138" s="220"/>
      <c r="D138" s="42" t="s">
        <v>79</v>
      </c>
      <c r="E138" s="6">
        <v>0.188</v>
      </c>
      <c r="F138" s="53">
        <f t="shared" si="39"/>
        <v>5</v>
      </c>
      <c r="G138" s="49"/>
      <c r="H138" s="4"/>
      <c r="I138" s="47"/>
      <c r="J138" s="29">
        <f t="shared" si="37"/>
        <v>0.94</v>
      </c>
    </row>
    <row r="139" spans="1:10" ht="15.75" customHeight="1">
      <c r="A139" s="196"/>
      <c r="B139" s="64">
        <f t="shared" si="38"/>
        <v>2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39"/>
        <v>5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6"/>
        <v>161.25999999999993</v>
      </c>
      <c r="J139" s="29">
        <f t="shared" si="37"/>
        <v>0.48866666666666647</v>
      </c>
    </row>
    <row r="140" spans="1:10" ht="15.75" customHeight="1">
      <c r="A140" s="196"/>
      <c r="B140" s="64">
        <f t="shared" si="38"/>
        <v>2</v>
      </c>
      <c r="C140" s="236"/>
      <c r="D140" s="42" t="s">
        <v>7</v>
      </c>
      <c r="E140" s="6">
        <v>5.0000000000000001E-3</v>
      </c>
      <c r="F140" s="53">
        <f t="shared" si="39"/>
        <v>5</v>
      </c>
      <c r="G140" s="49">
        <v>90</v>
      </c>
      <c r="H140" s="4">
        <f t="shared" si="35"/>
        <v>0.45</v>
      </c>
      <c r="I140" s="47">
        <f t="shared" si="36"/>
        <v>2.25</v>
      </c>
      <c r="J140" s="29">
        <f t="shared" si="37"/>
        <v>2.5000000000000001E-2</v>
      </c>
    </row>
    <row r="141" spans="1:10" ht="15.75" customHeight="1">
      <c r="A141" s="196"/>
      <c r="B141" s="64">
        <f t="shared" si="38"/>
        <v>2</v>
      </c>
      <c r="C141" s="236"/>
      <c r="D141" s="42" t="s">
        <v>32</v>
      </c>
      <c r="E141" s="6">
        <v>1.2E-2</v>
      </c>
      <c r="F141" s="53">
        <f t="shared" si="39"/>
        <v>5</v>
      </c>
      <c r="G141" s="51">
        <v>170</v>
      </c>
      <c r="H141" s="4">
        <f>G141*E141</f>
        <v>2.04</v>
      </c>
      <c r="I141" s="47">
        <f t="shared" si="36"/>
        <v>10.199999999999999</v>
      </c>
      <c r="J141" s="29">
        <f t="shared" si="37"/>
        <v>0.06</v>
      </c>
    </row>
    <row r="142" spans="1:10" ht="15.75" customHeight="1">
      <c r="A142" s="196"/>
      <c r="B142" s="64">
        <f t="shared" si="38"/>
        <v>2</v>
      </c>
      <c r="C142" s="236"/>
      <c r="D142" s="42" t="s">
        <v>11</v>
      </c>
      <c r="E142" s="6">
        <v>1.7999999999999999E-2</v>
      </c>
      <c r="F142" s="53">
        <f t="shared" si="39"/>
        <v>5</v>
      </c>
      <c r="G142" s="49">
        <v>28</v>
      </c>
      <c r="H142" s="4">
        <f t="shared" si="35"/>
        <v>0.504</v>
      </c>
      <c r="I142" s="47">
        <f t="shared" si="36"/>
        <v>2.52</v>
      </c>
      <c r="J142" s="29">
        <f t="shared" si="37"/>
        <v>0.09</v>
      </c>
    </row>
    <row r="143" spans="1:10" ht="15.75" customHeight="1">
      <c r="A143" s="196"/>
      <c r="B143" s="64">
        <f t="shared" si="38"/>
        <v>2</v>
      </c>
      <c r="C143" s="237"/>
      <c r="D143" s="41" t="s">
        <v>16</v>
      </c>
      <c r="E143" s="6">
        <v>4.0000000000000001E-3</v>
      </c>
      <c r="F143" s="53">
        <f t="shared" si="39"/>
        <v>5</v>
      </c>
      <c r="G143" s="49">
        <v>50</v>
      </c>
      <c r="H143" s="4">
        <f t="shared" si="35"/>
        <v>0.2</v>
      </c>
      <c r="I143" s="47">
        <f t="shared" si="36"/>
        <v>1</v>
      </c>
      <c r="J143" s="29">
        <f t="shared" si="37"/>
        <v>0.02</v>
      </c>
    </row>
    <row r="144" spans="1:10" ht="15.75" customHeight="1">
      <c r="A144" s="196"/>
      <c r="B144" s="64">
        <f t="shared" si="38"/>
        <v>2</v>
      </c>
      <c r="C144" s="226" t="s">
        <v>37</v>
      </c>
      <c r="D144" s="41" t="s">
        <v>8</v>
      </c>
      <c r="E144" s="6">
        <v>0.17100000000000001</v>
      </c>
      <c r="F144" s="53">
        <f t="shared" si="39"/>
        <v>5</v>
      </c>
      <c r="G144" s="49">
        <v>28</v>
      </c>
      <c r="H144" s="4">
        <f t="shared" si="35"/>
        <v>4.7880000000000003</v>
      </c>
      <c r="I144" s="7">
        <f t="shared" si="36"/>
        <v>23.94</v>
      </c>
      <c r="J144" s="9">
        <f t="shared" si="37"/>
        <v>0.85500000000000009</v>
      </c>
    </row>
    <row r="145" spans="1:15" ht="15.75" customHeight="1">
      <c r="A145" s="196"/>
      <c r="B145" s="64">
        <f t="shared" si="38"/>
        <v>2</v>
      </c>
      <c r="C145" s="227"/>
      <c r="D145" s="41" t="s">
        <v>27</v>
      </c>
      <c r="E145" s="6">
        <v>5.0000000000000001E-3</v>
      </c>
      <c r="F145" s="53">
        <f t="shared" si="39"/>
        <v>5</v>
      </c>
      <c r="G145" s="49">
        <v>710</v>
      </c>
      <c r="H145" s="4">
        <f t="shared" si="35"/>
        <v>3.5500000000000003</v>
      </c>
      <c r="I145" s="7">
        <f t="shared" si="36"/>
        <v>17.75</v>
      </c>
      <c r="J145" s="9">
        <f t="shared" si="37"/>
        <v>2.5000000000000001E-2</v>
      </c>
    </row>
    <row r="146" spans="1:15" ht="15.75" customHeight="1">
      <c r="A146" s="196"/>
      <c r="B146" s="64">
        <f t="shared" si="38"/>
        <v>2</v>
      </c>
      <c r="C146" s="228"/>
      <c r="D146" s="41" t="s">
        <v>69</v>
      </c>
      <c r="E146" s="6">
        <v>2.4E-2</v>
      </c>
      <c r="F146" s="53">
        <f t="shared" si="39"/>
        <v>5</v>
      </c>
      <c r="G146" s="49">
        <v>90</v>
      </c>
      <c r="H146" s="4">
        <f t="shared" si="35"/>
        <v>2.16</v>
      </c>
      <c r="I146" s="7">
        <f t="shared" si="36"/>
        <v>10.799999999999999</v>
      </c>
      <c r="J146" s="9">
        <f t="shared" si="37"/>
        <v>0.12</v>
      </c>
    </row>
    <row r="147" spans="1:15" ht="15.75" customHeight="1">
      <c r="A147" s="196"/>
      <c r="B147" s="64">
        <f t="shared" si="38"/>
        <v>2</v>
      </c>
      <c r="C147" s="218" t="s">
        <v>39</v>
      </c>
      <c r="D147" s="41" t="s">
        <v>76</v>
      </c>
      <c r="E147" s="8">
        <v>0.02</v>
      </c>
      <c r="F147" s="53">
        <f t="shared" si="39"/>
        <v>5</v>
      </c>
      <c r="G147" s="49">
        <v>250</v>
      </c>
      <c r="H147" s="4">
        <f t="shared" si="35"/>
        <v>5</v>
      </c>
      <c r="I147" s="7">
        <f t="shared" si="36"/>
        <v>25</v>
      </c>
      <c r="J147" s="9">
        <f t="shared" si="37"/>
        <v>0.1</v>
      </c>
      <c r="L147"/>
      <c r="M147"/>
      <c r="N147"/>
      <c r="O147"/>
    </row>
    <row r="148" spans="1:15" s="17" customFormat="1" ht="15.75" customHeight="1">
      <c r="A148" s="196"/>
      <c r="B148" s="64">
        <f t="shared" si="38"/>
        <v>2</v>
      </c>
      <c r="C148" s="219"/>
      <c r="D148" s="41" t="s">
        <v>12</v>
      </c>
      <c r="E148" s="8">
        <v>0.02</v>
      </c>
      <c r="F148" s="53">
        <f t="shared" si="39"/>
        <v>5</v>
      </c>
      <c r="G148" s="49">
        <v>46</v>
      </c>
      <c r="H148" s="4">
        <f t="shared" si="35"/>
        <v>0.92</v>
      </c>
      <c r="I148" s="7">
        <f t="shared" si="36"/>
        <v>4.6000000000000005</v>
      </c>
      <c r="J148" s="9">
        <f t="shared" si="37"/>
        <v>0.1</v>
      </c>
      <c r="K148"/>
      <c r="L148"/>
      <c r="M148"/>
      <c r="N148"/>
      <c r="O148"/>
    </row>
    <row r="149" spans="1:15" ht="15.75" customHeight="1">
      <c r="A149" s="196"/>
      <c r="B149" s="64">
        <f t="shared" si="38"/>
        <v>2</v>
      </c>
      <c r="C149" s="219"/>
      <c r="D149" s="41" t="s">
        <v>13</v>
      </c>
      <c r="E149" s="20">
        <v>2.0000000000000001E-4</v>
      </c>
      <c r="F149" s="53">
        <f t="shared" si="39"/>
        <v>5</v>
      </c>
      <c r="G149" s="49">
        <v>440</v>
      </c>
      <c r="H149" s="4">
        <f t="shared" si="35"/>
        <v>8.8000000000000009E-2</v>
      </c>
      <c r="I149" s="7">
        <f t="shared" si="36"/>
        <v>0.44</v>
      </c>
      <c r="J149" s="9">
        <f t="shared" si="37"/>
        <v>1E-3</v>
      </c>
      <c r="L149"/>
      <c r="M149"/>
      <c r="N149"/>
      <c r="O149"/>
    </row>
    <row r="150" spans="1:15" ht="15.75" customHeight="1">
      <c r="A150" s="196"/>
      <c r="B150" s="64">
        <f t="shared" si="38"/>
        <v>2</v>
      </c>
      <c r="C150" s="220"/>
      <c r="D150" s="41" t="s">
        <v>79</v>
      </c>
      <c r="E150" s="8">
        <v>0.2</v>
      </c>
      <c r="F150" s="53">
        <f t="shared" si="39"/>
        <v>5</v>
      </c>
      <c r="G150" s="49"/>
      <c r="H150" s="4"/>
      <c r="I150" s="7"/>
      <c r="J150" s="9">
        <f t="shared" si="37"/>
        <v>1</v>
      </c>
      <c r="L150"/>
      <c r="M150"/>
      <c r="N150"/>
      <c r="O150"/>
    </row>
    <row r="151" spans="1:15" ht="15.75" customHeight="1">
      <c r="A151" s="196"/>
      <c r="B151" s="61">
        <f t="shared" si="38"/>
        <v>2</v>
      </c>
      <c r="C151" s="3" t="s">
        <v>38</v>
      </c>
      <c r="D151" s="46" t="s">
        <v>38</v>
      </c>
      <c r="E151" s="6">
        <v>0.04</v>
      </c>
      <c r="F151" s="53">
        <f t="shared" si="39"/>
        <v>5</v>
      </c>
      <c r="G151" s="49">
        <v>32</v>
      </c>
      <c r="H151" s="4">
        <f t="shared" si="35"/>
        <v>1.28</v>
      </c>
      <c r="I151" s="47">
        <f t="shared" si="36"/>
        <v>6.4</v>
      </c>
      <c r="J151" s="29">
        <f t="shared" si="37"/>
        <v>0.2</v>
      </c>
      <c r="L151" s="18"/>
    </row>
    <row r="152" spans="1:15" ht="15.75" customHeight="1">
      <c r="A152" s="210" t="s">
        <v>41</v>
      </c>
      <c r="B152" s="210"/>
      <c r="C152" s="210"/>
      <c r="D152" s="210"/>
      <c r="E152" s="88"/>
      <c r="F152" s="88"/>
      <c r="G152" s="88"/>
      <c r="H152" s="2">
        <f>SUM(H129:H151)</f>
        <v>60.999999999999993</v>
      </c>
      <c r="I152" s="2">
        <f t="shared" ref="I152:J152" si="40">SUM(I129:I151)</f>
        <v>304.99999999999994</v>
      </c>
      <c r="J152" s="2">
        <f t="shared" si="40"/>
        <v>5.1146666666666674</v>
      </c>
      <c r="L152"/>
      <c r="M152"/>
      <c r="N152"/>
      <c r="O152"/>
    </row>
    <row r="153" spans="1:15" customFormat="1" ht="15.75" customHeight="1"/>
    <row r="154" spans="1:15" customFormat="1" ht="15.75" customHeight="1"/>
    <row r="155" spans="1:15" customFormat="1" ht="15.75" customHeight="1"/>
    <row r="156" spans="1:15" customFormat="1" ht="15.75" customHeight="1"/>
    <row r="157" spans="1:15" customFormat="1" ht="15.75" customHeight="1"/>
    <row r="158" spans="1:15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>
      <c r="A159" s="232" t="s">
        <v>64</v>
      </c>
      <c r="B159" s="60">
        <v>2</v>
      </c>
      <c r="C159" s="226" t="s">
        <v>5</v>
      </c>
      <c r="D159" s="41" t="s">
        <v>6</v>
      </c>
      <c r="E159" s="8">
        <v>2.5000000000000001E-2</v>
      </c>
      <c r="F159" s="49">
        <v>6</v>
      </c>
      <c r="G159" s="49">
        <v>20</v>
      </c>
      <c r="H159" s="5">
        <f>G159*E159</f>
        <v>0.5</v>
      </c>
      <c r="I159" s="7">
        <f>J159*G159</f>
        <v>3.0000000000000004</v>
      </c>
      <c r="J159" s="9">
        <f>F159*E159</f>
        <v>0.15000000000000002</v>
      </c>
      <c r="L159" s="18"/>
    </row>
    <row r="160" spans="1:15" ht="15.75" customHeight="1">
      <c r="A160" s="233"/>
      <c r="B160" s="63">
        <f>B159</f>
        <v>2</v>
      </c>
      <c r="C160" s="227"/>
      <c r="D160" s="41" t="s">
        <v>7</v>
      </c>
      <c r="E160" s="8">
        <v>6.0000000000000001E-3</v>
      </c>
      <c r="F160" s="53">
        <f>F159</f>
        <v>6</v>
      </c>
      <c r="G160" s="49">
        <v>90</v>
      </c>
      <c r="H160" s="5">
        <f t="shared" ref="H160:H164" si="41">G160*E160</f>
        <v>0.54</v>
      </c>
      <c r="I160" s="7">
        <f t="shared" ref="I160:I176" si="42">J160*G160</f>
        <v>3.24</v>
      </c>
      <c r="J160" s="9">
        <f t="shared" ref="J160:J176" si="43">F160*E160</f>
        <v>3.6000000000000004E-2</v>
      </c>
      <c r="L160" s="18"/>
    </row>
    <row r="161" spans="1:15" ht="15.75" customHeight="1">
      <c r="A161" s="233"/>
      <c r="B161" s="63">
        <f t="shared" ref="B161:B176" si="44">B160</f>
        <v>2</v>
      </c>
      <c r="C161" s="227"/>
      <c r="D161" s="41" t="s">
        <v>8</v>
      </c>
      <c r="E161" s="8">
        <v>3.4000000000000002E-2</v>
      </c>
      <c r="F161" s="53">
        <f t="shared" ref="F161:F176" si="45">F160</f>
        <v>6</v>
      </c>
      <c r="G161" s="49">
        <v>28</v>
      </c>
      <c r="H161" s="5">
        <f t="shared" si="41"/>
        <v>0.95200000000000007</v>
      </c>
      <c r="I161" s="7">
        <f t="shared" si="42"/>
        <v>5.7120000000000006</v>
      </c>
      <c r="J161" s="9">
        <f t="shared" si="43"/>
        <v>0.20400000000000001</v>
      </c>
      <c r="L161" s="18"/>
    </row>
    <row r="162" spans="1:15" ht="15.75" customHeight="1">
      <c r="A162" s="233"/>
      <c r="B162" s="63">
        <f t="shared" si="44"/>
        <v>2</v>
      </c>
      <c r="C162" s="227"/>
      <c r="D162" s="41" t="s">
        <v>10</v>
      </c>
      <c r="E162" s="8">
        <v>2.5000000000000001E-2</v>
      </c>
      <c r="F162" s="53">
        <f t="shared" si="45"/>
        <v>6</v>
      </c>
      <c r="G162" s="49">
        <v>86</v>
      </c>
      <c r="H162" s="5">
        <f t="shared" si="41"/>
        <v>2.15</v>
      </c>
      <c r="I162" s="7">
        <f t="shared" si="42"/>
        <v>12.900000000000002</v>
      </c>
      <c r="J162" s="9">
        <f t="shared" si="43"/>
        <v>0.15000000000000002</v>
      </c>
      <c r="L162" s="18"/>
    </row>
    <row r="163" spans="1:15" ht="15.75" customHeight="1">
      <c r="A163" s="233"/>
      <c r="B163" s="63">
        <f t="shared" si="44"/>
        <v>2</v>
      </c>
      <c r="C163" s="227"/>
      <c r="D163" s="41" t="s">
        <v>9</v>
      </c>
      <c r="E163" s="8">
        <v>1.7999999999999999E-2</v>
      </c>
      <c r="F163" s="53">
        <f t="shared" si="45"/>
        <v>6</v>
      </c>
      <c r="G163" s="49">
        <v>44</v>
      </c>
      <c r="H163" s="5">
        <f t="shared" si="41"/>
        <v>0.79199999999999993</v>
      </c>
      <c r="I163" s="7">
        <f t="shared" si="42"/>
        <v>4.7519999999999989</v>
      </c>
      <c r="J163" s="9">
        <f t="shared" si="43"/>
        <v>0.10799999999999998</v>
      </c>
      <c r="L163" s="18"/>
    </row>
    <row r="164" spans="1:15" ht="15.75" customHeight="1">
      <c r="A164" s="233"/>
      <c r="B164" s="63">
        <f t="shared" si="44"/>
        <v>2</v>
      </c>
      <c r="C164" s="228"/>
      <c r="D164" s="41" t="s">
        <v>11</v>
      </c>
      <c r="E164" s="8">
        <v>1.7999999999999999E-2</v>
      </c>
      <c r="F164" s="53">
        <f t="shared" si="45"/>
        <v>6</v>
      </c>
      <c r="G164" s="49">
        <v>28</v>
      </c>
      <c r="H164" s="5">
        <f t="shared" si="41"/>
        <v>0.504</v>
      </c>
      <c r="I164" s="7">
        <f t="shared" si="42"/>
        <v>3.0239999999999996</v>
      </c>
      <c r="J164" s="9">
        <f t="shared" si="43"/>
        <v>0.10799999999999998</v>
      </c>
      <c r="L164" s="18"/>
    </row>
    <row r="165" spans="1:15" ht="15.75" customHeight="1">
      <c r="A165" s="233"/>
      <c r="B165" s="63">
        <f t="shared" si="44"/>
        <v>2</v>
      </c>
      <c r="C165" s="218" t="s">
        <v>58</v>
      </c>
      <c r="D165" s="41" t="s">
        <v>8</v>
      </c>
      <c r="E165" s="8">
        <v>0.1</v>
      </c>
      <c r="F165" s="53">
        <f t="shared" si="45"/>
        <v>6</v>
      </c>
      <c r="G165" s="49">
        <v>28</v>
      </c>
      <c r="H165" s="5">
        <f>G165*E165</f>
        <v>2.8000000000000003</v>
      </c>
      <c r="I165" s="7">
        <f t="shared" si="42"/>
        <v>16.800000000000004</v>
      </c>
      <c r="J165" s="9">
        <f t="shared" si="43"/>
        <v>0.60000000000000009</v>
      </c>
      <c r="L165" s="18"/>
    </row>
    <row r="166" spans="1:15" ht="15.75" customHeight="1">
      <c r="A166" s="233"/>
      <c r="B166" s="63">
        <f t="shared" si="44"/>
        <v>2</v>
      </c>
      <c r="C166" s="219"/>
      <c r="D166" s="42" t="s">
        <v>56</v>
      </c>
      <c r="E166" s="6">
        <v>0.01</v>
      </c>
      <c r="F166" s="53">
        <f t="shared" si="45"/>
        <v>6</v>
      </c>
      <c r="G166" s="50">
        <v>50</v>
      </c>
      <c r="H166" s="5">
        <f t="shared" ref="H166:H169" si="46">E166*G166</f>
        <v>0.5</v>
      </c>
      <c r="I166" s="7">
        <f t="shared" si="42"/>
        <v>3</v>
      </c>
      <c r="J166" s="6">
        <f t="shared" si="43"/>
        <v>0.06</v>
      </c>
      <c r="L166" s="18"/>
    </row>
    <row r="167" spans="1:15" ht="15.75" customHeight="1">
      <c r="A167" s="233"/>
      <c r="B167" s="63">
        <f t="shared" si="44"/>
        <v>2</v>
      </c>
      <c r="C167" s="219"/>
      <c r="D167" s="42" t="s">
        <v>9</v>
      </c>
      <c r="E167" s="6">
        <v>1.2999999999999999E-2</v>
      </c>
      <c r="F167" s="53">
        <f t="shared" si="45"/>
        <v>6</v>
      </c>
      <c r="G167" s="50">
        <v>44</v>
      </c>
      <c r="H167" s="5">
        <f t="shared" si="46"/>
        <v>0.57199999999999995</v>
      </c>
      <c r="I167" s="7">
        <f t="shared" si="42"/>
        <v>3.4319999999999999</v>
      </c>
      <c r="J167" s="6">
        <f t="shared" si="43"/>
        <v>7.8E-2</v>
      </c>
      <c r="L167" s="18"/>
    </row>
    <row r="168" spans="1:15" ht="15.75" customHeight="1">
      <c r="A168" s="233"/>
      <c r="B168" s="63">
        <f t="shared" si="44"/>
        <v>2</v>
      </c>
      <c r="C168" s="219"/>
      <c r="D168" s="42" t="s">
        <v>11</v>
      </c>
      <c r="E168" s="6">
        <v>1.2E-2</v>
      </c>
      <c r="F168" s="53">
        <f t="shared" si="45"/>
        <v>6</v>
      </c>
      <c r="G168" s="50">
        <v>28</v>
      </c>
      <c r="H168" s="5">
        <f t="shared" si="46"/>
        <v>0.33600000000000002</v>
      </c>
      <c r="I168" s="7">
        <f t="shared" si="42"/>
        <v>2.016</v>
      </c>
      <c r="J168" s="6">
        <f t="shared" si="43"/>
        <v>7.2000000000000008E-2</v>
      </c>
      <c r="L168" s="18"/>
    </row>
    <row r="169" spans="1:15" ht="15.75" customHeight="1">
      <c r="A169" s="233"/>
      <c r="B169" s="63">
        <f t="shared" si="44"/>
        <v>2</v>
      </c>
      <c r="C169" s="219"/>
      <c r="D169" s="42" t="s">
        <v>7</v>
      </c>
      <c r="E169" s="6">
        <v>3.0000000000000001E-3</v>
      </c>
      <c r="F169" s="53">
        <f t="shared" si="45"/>
        <v>6</v>
      </c>
      <c r="G169" s="50">
        <v>90</v>
      </c>
      <c r="H169" s="5">
        <f t="shared" si="46"/>
        <v>0.27</v>
      </c>
      <c r="I169" s="7">
        <f t="shared" si="42"/>
        <v>1.62</v>
      </c>
      <c r="J169" s="6">
        <f t="shared" si="43"/>
        <v>1.8000000000000002E-2</v>
      </c>
      <c r="L169" s="18"/>
    </row>
    <row r="170" spans="1:15" ht="15.75" customHeight="1">
      <c r="A170" s="233"/>
      <c r="B170" s="63">
        <f t="shared" si="44"/>
        <v>2</v>
      </c>
      <c r="C170" s="220"/>
      <c r="D170" s="42" t="s">
        <v>79</v>
      </c>
      <c r="E170" s="6">
        <v>0.188</v>
      </c>
      <c r="F170" s="53">
        <f t="shared" si="45"/>
        <v>6</v>
      </c>
      <c r="G170" s="50"/>
      <c r="H170" s="5"/>
      <c r="I170" s="7"/>
      <c r="J170" s="6">
        <f t="shared" si="43"/>
        <v>1.1280000000000001</v>
      </c>
      <c r="L170" s="18"/>
    </row>
    <row r="171" spans="1:15" ht="15.75" customHeight="1">
      <c r="A171" s="233"/>
      <c r="B171" s="63">
        <f t="shared" si="44"/>
        <v>2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5"/>
        <v>6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2"/>
        <v>102.80400000000004</v>
      </c>
      <c r="J171" s="6">
        <f t="shared" si="43"/>
        <v>0.51921212121212146</v>
      </c>
      <c r="L171" s="18"/>
    </row>
    <row r="172" spans="1:15" ht="15.75" customHeight="1">
      <c r="A172" s="233"/>
      <c r="B172" s="63">
        <f t="shared" si="44"/>
        <v>2</v>
      </c>
      <c r="C172" s="223"/>
      <c r="D172" s="41" t="s">
        <v>27</v>
      </c>
      <c r="E172" s="6">
        <v>1.2E-2</v>
      </c>
      <c r="F172" s="53">
        <f t="shared" si="45"/>
        <v>6</v>
      </c>
      <c r="G172" s="49">
        <v>710</v>
      </c>
      <c r="H172" s="5">
        <f t="shared" ref="H172:H176" si="47">G172*E172</f>
        <v>8.52</v>
      </c>
      <c r="I172" s="7">
        <f t="shared" si="42"/>
        <v>51.120000000000005</v>
      </c>
      <c r="J172" s="6">
        <f t="shared" si="43"/>
        <v>7.2000000000000008E-2</v>
      </c>
      <c r="L172"/>
      <c r="M172"/>
      <c r="N172"/>
      <c r="O172"/>
    </row>
    <row r="173" spans="1:15" ht="15.75" customHeight="1">
      <c r="A173" s="233"/>
      <c r="B173" s="63">
        <f t="shared" si="44"/>
        <v>2</v>
      </c>
      <c r="C173" s="234" t="s">
        <v>26</v>
      </c>
      <c r="D173" s="42" t="s">
        <v>21</v>
      </c>
      <c r="E173" s="6">
        <v>6.0999999999999999E-2</v>
      </c>
      <c r="F173" s="53">
        <f t="shared" si="45"/>
        <v>6</v>
      </c>
      <c r="G173" s="50">
        <v>90</v>
      </c>
      <c r="H173" s="5">
        <f t="shared" ref="H173:H174" si="48">E173*G173</f>
        <v>5.49</v>
      </c>
      <c r="I173" s="7">
        <f t="shared" si="42"/>
        <v>32.94</v>
      </c>
      <c r="J173" s="6">
        <f t="shared" si="43"/>
        <v>0.36599999999999999</v>
      </c>
      <c r="L173"/>
      <c r="M173"/>
      <c r="N173"/>
      <c r="O173"/>
    </row>
    <row r="174" spans="1:15" ht="15" customHeight="1">
      <c r="A174" s="233"/>
      <c r="B174" s="63">
        <f t="shared" si="44"/>
        <v>2</v>
      </c>
      <c r="C174" s="234"/>
      <c r="D174" s="42" t="s">
        <v>27</v>
      </c>
      <c r="E174" s="6">
        <v>6.0000000000000001E-3</v>
      </c>
      <c r="F174" s="53">
        <f t="shared" si="45"/>
        <v>6</v>
      </c>
      <c r="G174" s="50">
        <v>710</v>
      </c>
      <c r="H174" s="5">
        <f t="shared" si="48"/>
        <v>4.26</v>
      </c>
      <c r="I174" s="7">
        <f t="shared" si="42"/>
        <v>25.560000000000002</v>
      </c>
      <c r="J174" s="6">
        <f t="shared" si="43"/>
        <v>3.6000000000000004E-2</v>
      </c>
      <c r="L174"/>
      <c r="M174"/>
      <c r="N174"/>
      <c r="O174"/>
    </row>
    <row r="175" spans="1:15" ht="15.75" customHeight="1">
      <c r="A175" s="233"/>
      <c r="B175" s="63">
        <f t="shared" si="44"/>
        <v>2</v>
      </c>
      <c r="C175" s="89" t="s">
        <v>65</v>
      </c>
      <c r="D175" s="43" t="s">
        <v>65</v>
      </c>
      <c r="E175" s="8">
        <v>0.2</v>
      </c>
      <c r="F175" s="53">
        <f t="shared" si="45"/>
        <v>6</v>
      </c>
      <c r="G175" s="49">
        <v>72</v>
      </c>
      <c r="H175" s="5">
        <f t="shared" si="47"/>
        <v>14.4</v>
      </c>
      <c r="I175" s="7">
        <f t="shared" si="42"/>
        <v>86.4</v>
      </c>
      <c r="J175" s="9">
        <f t="shared" si="43"/>
        <v>1.2000000000000002</v>
      </c>
      <c r="L175"/>
      <c r="M175"/>
      <c r="N175"/>
      <c r="O175"/>
    </row>
    <row r="176" spans="1:15" ht="15.75" customHeight="1">
      <c r="A176" s="233"/>
      <c r="B176" s="63">
        <f t="shared" si="44"/>
        <v>2</v>
      </c>
      <c r="C176" s="3" t="s">
        <v>38</v>
      </c>
      <c r="D176" s="46" t="s">
        <v>38</v>
      </c>
      <c r="E176" s="9">
        <v>0.04</v>
      </c>
      <c r="F176" s="53">
        <f t="shared" si="45"/>
        <v>6</v>
      </c>
      <c r="G176" s="49">
        <v>32</v>
      </c>
      <c r="H176" s="5">
        <f t="shared" si="47"/>
        <v>1.28</v>
      </c>
      <c r="I176" s="7">
        <f t="shared" si="42"/>
        <v>7.68</v>
      </c>
      <c r="J176" s="9">
        <f t="shared" si="43"/>
        <v>0.24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88"/>
      <c r="F177" s="88"/>
      <c r="G177" s="88"/>
      <c r="H177" s="2">
        <f>SUM(H159:H176)</f>
        <v>61.000000000000007</v>
      </c>
      <c r="I177" s="2">
        <f>SUM(I159:I176)</f>
        <v>366.00000000000006</v>
      </c>
      <c r="J177" s="2">
        <f>SUM(J159:J176)</f>
        <v>5.1452121212121229</v>
      </c>
    </row>
    <row r="178" spans="1:15" ht="15.75" customHeight="1">
      <c r="A178" s="180" t="s">
        <v>66</v>
      </c>
      <c r="B178" s="61">
        <v>2</v>
      </c>
      <c r="C178" s="217" t="s">
        <v>100</v>
      </c>
      <c r="D178" s="41" t="s">
        <v>4</v>
      </c>
      <c r="E178" s="6">
        <v>0.06</v>
      </c>
      <c r="F178" s="49">
        <v>13</v>
      </c>
      <c r="G178" s="51">
        <v>25</v>
      </c>
      <c r="H178" s="4">
        <f>G178*E178</f>
        <v>1.5</v>
      </c>
      <c r="I178" s="7">
        <f>J178*G178</f>
        <v>19.5</v>
      </c>
      <c r="J178" s="9">
        <f>F178*E178</f>
        <v>0.78</v>
      </c>
    </row>
    <row r="179" spans="1:15" ht="15.75" customHeight="1">
      <c r="A179" s="181"/>
      <c r="B179" s="64">
        <f>B178</f>
        <v>2</v>
      </c>
      <c r="C179" s="217"/>
      <c r="D179" s="41" t="s">
        <v>9</v>
      </c>
      <c r="E179" s="6">
        <v>8.0000000000000002E-3</v>
      </c>
      <c r="F179" s="53">
        <f>F178</f>
        <v>13</v>
      </c>
      <c r="G179" s="51">
        <v>44</v>
      </c>
      <c r="H179" s="4">
        <f t="shared" ref="H179:H187" si="49">G179*E179</f>
        <v>0.35199999999999998</v>
      </c>
      <c r="I179" s="7">
        <f t="shared" ref="I179:I196" si="50">J179*G179</f>
        <v>4.5760000000000005</v>
      </c>
      <c r="J179" s="9">
        <f t="shared" ref="J179:J199" si="51">F179*E179</f>
        <v>0.10400000000000001</v>
      </c>
    </row>
    <row r="180" spans="1:15" ht="15.75" customHeight="1">
      <c r="A180" s="181"/>
      <c r="B180" s="64">
        <f t="shared" ref="B180:B199" si="52">B179</f>
        <v>2</v>
      </c>
      <c r="C180" s="217"/>
      <c r="D180" s="42" t="s">
        <v>13</v>
      </c>
      <c r="E180" s="45">
        <v>2.0000000000000001E-4</v>
      </c>
      <c r="F180" s="53">
        <f t="shared" ref="F180:F199" si="53">F179</f>
        <v>13</v>
      </c>
      <c r="G180" s="51">
        <v>440</v>
      </c>
      <c r="H180" s="4">
        <f t="shared" si="49"/>
        <v>8.8000000000000009E-2</v>
      </c>
      <c r="I180" s="7">
        <f t="shared" si="50"/>
        <v>1.1440000000000001</v>
      </c>
      <c r="J180" s="9">
        <f t="shared" si="51"/>
        <v>2.6000000000000003E-3</v>
      </c>
    </row>
    <row r="181" spans="1:15" ht="15.75" customHeight="1">
      <c r="A181" s="181"/>
      <c r="B181" s="64">
        <f t="shared" si="52"/>
        <v>2</v>
      </c>
      <c r="C181" s="217"/>
      <c r="D181" s="41" t="s">
        <v>12</v>
      </c>
      <c r="E181" s="6">
        <v>3.0000000000000001E-3</v>
      </c>
      <c r="F181" s="53">
        <f t="shared" si="53"/>
        <v>13</v>
      </c>
      <c r="G181" s="51">
        <v>46</v>
      </c>
      <c r="H181" s="4">
        <f t="shared" si="49"/>
        <v>0.13800000000000001</v>
      </c>
      <c r="I181" s="7">
        <f t="shared" si="50"/>
        <v>1.794</v>
      </c>
      <c r="J181" s="9">
        <f t="shared" si="51"/>
        <v>3.9E-2</v>
      </c>
    </row>
    <row r="182" spans="1:15" ht="15.75" customHeight="1">
      <c r="A182" s="181"/>
      <c r="B182" s="64">
        <f t="shared" si="52"/>
        <v>2</v>
      </c>
      <c r="C182" s="217"/>
      <c r="D182" s="42" t="s">
        <v>7</v>
      </c>
      <c r="E182" s="6">
        <v>3.0000000000000001E-3</v>
      </c>
      <c r="F182" s="53">
        <f t="shared" si="53"/>
        <v>13</v>
      </c>
      <c r="G182" s="49">
        <v>90</v>
      </c>
      <c r="H182" s="4">
        <f t="shared" si="49"/>
        <v>0.27</v>
      </c>
      <c r="I182" s="7">
        <f t="shared" si="50"/>
        <v>3.51</v>
      </c>
      <c r="J182" s="9">
        <f t="shared" si="51"/>
        <v>3.9E-2</v>
      </c>
    </row>
    <row r="183" spans="1:15" ht="15.75" customHeight="1">
      <c r="A183" s="181"/>
      <c r="B183" s="64">
        <f t="shared" si="52"/>
        <v>2</v>
      </c>
      <c r="C183" s="218" t="s">
        <v>23</v>
      </c>
      <c r="D183" s="41" t="s">
        <v>8</v>
      </c>
      <c r="E183" s="6">
        <v>0.1</v>
      </c>
      <c r="F183" s="53">
        <f t="shared" si="53"/>
        <v>13</v>
      </c>
      <c r="G183" s="49">
        <v>28</v>
      </c>
      <c r="H183" s="4">
        <f t="shared" si="49"/>
        <v>2.8000000000000003</v>
      </c>
      <c r="I183" s="7">
        <f t="shared" si="50"/>
        <v>36.4</v>
      </c>
      <c r="J183" s="9">
        <f t="shared" si="51"/>
        <v>1.3</v>
      </c>
    </row>
    <row r="184" spans="1:15" ht="15.75" customHeight="1">
      <c r="A184" s="181"/>
      <c r="B184" s="64">
        <f t="shared" si="52"/>
        <v>2</v>
      </c>
      <c r="C184" s="219"/>
      <c r="D184" s="41" t="s">
        <v>18</v>
      </c>
      <c r="E184" s="6">
        <v>0.02</v>
      </c>
      <c r="F184" s="53">
        <f t="shared" si="53"/>
        <v>13</v>
      </c>
      <c r="G184" s="49">
        <v>52</v>
      </c>
      <c r="H184" s="4">
        <f t="shared" si="49"/>
        <v>1.04</v>
      </c>
      <c r="I184" s="7">
        <f t="shared" si="50"/>
        <v>13.52</v>
      </c>
      <c r="J184" s="9">
        <f t="shared" si="51"/>
        <v>0.26</v>
      </c>
    </row>
    <row r="185" spans="1:15" ht="15.75" customHeight="1">
      <c r="A185" s="181"/>
      <c r="B185" s="64">
        <f t="shared" si="52"/>
        <v>2</v>
      </c>
      <c r="C185" s="219"/>
      <c r="D185" s="41" t="s">
        <v>9</v>
      </c>
      <c r="E185" s="6">
        <v>1.3000000000000001E-2</v>
      </c>
      <c r="F185" s="53">
        <f t="shared" si="53"/>
        <v>13</v>
      </c>
      <c r="G185" s="49">
        <v>44</v>
      </c>
      <c r="H185" s="4">
        <f t="shared" si="49"/>
        <v>0.57200000000000006</v>
      </c>
      <c r="I185" s="7">
        <f t="shared" si="50"/>
        <v>7.4360000000000008</v>
      </c>
      <c r="J185" s="9">
        <f t="shared" si="51"/>
        <v>0.16900000000000001</v>
      </c>
    </row>
    <row r="186" spans="1:15" ht="15.75" customHeight="1">
      <c r="A186" s="181"/>
      <c r="B186" s="64">
        <f t="shared" si="52"/>
        <v>2</v>
      </c>
      <c r="C186" s="219"/>
      <c r="D186" s="42" t="s">
        <v>11</v>
      </c>
      <c r="E186" s="6">
        <v>1.2E-2</v>
      </c>
      <c r="F186" s="53">
        <f t="shared" si="53"/>
        <v>13</v>
      </c>
      <c r="G186" s="49">
        <v>28</v>
      </c>
      <c r="H186" s="4">
        <f t="shared" si="49"/>
        <v>0.33600000000000002</v>
      </c>
      <c r="I186" s="7">
        <f t="shared" si="50"/>
        <v>4.3680000000000003</v>
      </c>
      <c r="J186" s="9">
        <f t="shared" si="51"/>
        <v>0.156</v>
      </c>
    </row>
    <row r="187" spans="1:15" ht="15.75" customHeight="1">
      <c r="A187" s="181"/>
      <c r="B187" s="64">
        <f t="shared" si="52"/>
        <v>2</v>
      </c>
      <c r="C187" s="219"/>
      <c r="D187" s="42" t="s">
        <v>7</v>
      </c>
      <c r="E187" s="6">
        <v>5.0000000000000001E-3</v>
      </c>
      <c r="F187" s="53">
        <f t="shared" si="53"/>
        <v>13</v>
      </c>
      <c r="G187" s="49">
        <v>90</v>
      </c>
      <c r="H187" s="4">
        <f t="shared" si="49"/>
        <v>0.45</v>
      </c>
      <c r="I187" s="7">
        <f t="shared" si="50"/>
        <v>5.8500000000000005</v>
      </c>
      <c r="J187" s="9">
        <f t="shared" si="51"/>
        <v>6.5000000000000002E-2</v>
      </c>
    </row>
    <row r="188" spans="1:15" ht="15.75" customHeight="1">
      <c r="A188" s="181"/>
      <c r="B188" s="64">
        <f t="shared" si="52"/>
        <v>2</v>
      </c>
      <c r="C188" s="220"/>
      <c r="D188" s="42" t="s">
        <v>79</v>
      </c>
      <c r="E188" s="6">
        <v>0.17499999999999999</v>
      </c>
      <c r="F188" s="53">
        <f t="shared" si="53"/>
        <v>13</v>
      </c>
      <c r="G188" s="50"/>
      <c r="H188" s="5"/>
      <c r="I188" s="7"/>
      <c r="J188" s="6">
        <f t="shared" si="51"/>
        <v>2.2749999999999999</v>
      </c>
      <c r="L188"/>
      <c r="M188"/>
      <c r="N188"/>
      <c r="O188"/>
    </row>
    <row r="189" spans="1:15" ht="15.75" customHeight="1">
      <c r="A189" s="181"/>
      <c r="B189" s="64">
        <f t="shared" si="52"/>
        <v>2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3"/>
        <v>13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0"/>
        <v>375.46600000000001</v>
      </c>
      <c r="J189" s="9">
        <f t="shared" si="51"/>
        <v>1.8962929292929294</v>
      </c>
    </row>
    <row r="190" spans="1:15" ht="15.75" customHeight="1">
      <c r="A190" s="181"/>
      <c r="B190" s="64">
        <f t="shared" si="52"/>
        <v>2</v>
      </c>
      <c r="C190" s="222"/>
      <c r="D190" s="41" t="s">
        <v>9</v>
      </c>
      <c r="E190" s="6">
        <v>0.02</v>
      </c>
      <c r="F190" s="53">
        <f t="shared" si="53"/>
        <v>13</v>
      </c>
      <c r="G190" s="51">
        <v>44</v>
      </c>
      <c r="H190" s="4">
        <f>G190*E190</f>
        <v>0.88</v>
      </c>
      <c r="I190" s="7">
        <f t="shared" si="50"/>
        <v>11.440000000000001</v>
      </c>
      <c r="J190" s="9">
        <f t="shared" si="51"/>
        <v>0.26</v>
      </c>
    </row>
    <row r="191" spans="1:15" ht="15.75" customHeight="1">
      <c r="A191" s="181"/>
      <c r="B191" s="64">
        <f t="shared" si="52"/>
        <v>2</v>
      </c>
      <c r="C191" s="222"/>
      <c r="D191" s="42" t="s">
        <v>11</v>
      </c>
      <c r="E191" s="6">
        <v>1.2999999999999999E-2</v>
      </c>
      <c r="F191" s="53">
        <f t="shared" si="53"/>
        <v>13</v>
      </c>
      <c r="G191" s="49">
        <v>28</v>
      </c>
      <c r="H191" s="4">
        <f t="shared" ref="H191" si="54">G191*E191</f>
        <v>0.36399999999999999</v>
      </c>
      <c r="I191" s="7">
        <f t="shared" si="50"/>
        <v>4.7319999999999993</v>
      </c>
      <c r="J191" s="9">
        <f t="shared" si="51"/>
        <v>0.16899999999999998</v>
      </c>
    </row>
    <row r="192" spans="1:15" ht="15.75" customHeight="1">
      <c r="A192" s="181"/>
      <c r="B192" s="64">
        <f t="shared" si="52"/>
        <v>2</v>
      </c>
      <c r="C192" s="222"/>
      <c r="D192" s="42" t="s">
        <v>27</v>
      </c>
      <c r="E192" s="6">
        <v>0.01</v>
      </c>
      <c r="F192" s="53">
        <f t="shared" si="53"/>
        <v>13</v>
      </c>
      <c r="G192" s="49">
        <v>710</v>
      </c>
      <c r="H192" s="4">
        <f>G192*E192</f>
        <v>7.1000000000000005</v>
      </c>
      <c r="I192" s="7">
        <f t="shared" si="50"/>
        <v>92.3</v>
      </c>
      <c r="J192" s="9">
        <f t="shared" si="51"/>
        <v>0.13</v>
      </c>
    </row>
    <row r="193" spans="1:15" ht="15.75" customHeight="1">
      <c r="A193" s="181"/>
      <c r="B193" s="64">
        <f t="shared" si="52"/>
        <v>2</v>
      </c>
      <c r="C193" s="223"/>
      <c r="D193" s="42" t="s">
        <v>87</v>
      </c>
      <c r="E193" s="6">
        <v>5.8000000000000003E-2</v>
      </c>
      <c r="F193" s="53">
        <f t="shared" si="53"/>
        <v>13</v>
      </c>
      <c r="G193" s="49">
        <v>82</v>
      </c>
      <c r="H193" s="4">
        <f t="shared" ref="H193:H196" si="55">G193*E193</f>
        <v>4.7560000000000002</v>
      </c>
      <c r="I193" s="7">
        <f t="shared" si="50"/>
        <v>61.828000000000003</v>
      </c>
      <c r="J193" s="9">
        <f t="shared" si="51"/>
        <v>0.754</v>
      </c>
    </row>
    <row r="194" spans="1:15" ht="15.75" customHeight="1">
      <c r="A194" s="181"/>
      <c r="B194" s="64">
        <f t="shared" si="52"/>
        <v>2</v>
      </c>
      <c r="C194" s="218" t="s">
        <v>97</v>
      </c>
      <c r="D194" s="41" t="s">
        <v>14</v>
      </c>
      <c r="E194" s="6">
        <v>4.5999999999999999E-2</v>
      </c>
      <c r="F194" s="53">
        <f t="shared" si="53"/>
        <v>13</v>
      </c>
      <c r="G194" s="49">
        <v>100</v>
      </c>
      <c r="H194" s="4">
        <f t="shared" si="55"/>
        <v>4.5999999999999996</v>
      </c>
      <c r="I194" s="7">
        <f t="shared" si="50"/>
        <v>59.8</v>
      </c>
      <c r="J194" s="9">
        <f t="shared" si="51"/>
        <v>0.59799999999999998</v>
      </c>
    </row>
    <row r="195" spans="1:15" s="17" customFormat="1" ht="15.75" customHeight="1">
      <c r="A195" s="181"/>
      <c r="B195" s="64">
        <f t="shared" si="52"/>
        <v>2</v>
      </c>
      <c r="C195" s="219"/>
      <c r="D195" s="41" t="s">
        <v>12</v>
      </c>
      <c r="E195" s="6">
        <v>2.4E-2</v>
      </c>
      <c r="F195" s="53">
        <f t="shared" si="53"/>
        <v>13</v>
      </c>
      <c r="G195" s="49">
        <v>46</v>
      </c>
      <c r="H195" s="4">
        <f t="shared" si="55"/>
        <v>1.1040000000000001</v>
      </c>
      <c r="I195" s="7">
        <f t="shared" si="50"/>
        <v>14.352</v>
      </c>
      <c r="J195" s="9">
        <f t="shared" si="51"/>
        <v>0.312</v>
      </c>
      <c r="K195"/>
      <c r="L195" s="19"/>
      <c r="N195" s="25"/>
    </row>
    <row r="196" spans="1:15" ht="15.75" customHeight="1">
      <c r="A196" s="181"/>
      <c r="B196" s="64">
        <f t="shared" si="52"/>
        <v>2</v>
      </c>
      <c r="C196" s="219"/>
      <c r="D196" s="41" t="s">
        <v>13</v>
      </c>
      <c r="E196" s="45">
        <v>2.0000000000000001E-4</v>
      </c>
      <c r="F196" s="53">
        <f t="shared" si="53"/>
        <v>13</v>
      </c>
      <c r="G196" s="49">
        <v>440</v>
      </c>
      <c r="H196" s="4">
        <f t="shared" si="55"/>
        <v>8.8000000000000009E-2</v>
      </c>
      <c r="I196" s="7">
        <f t="shared" si="50"/>
        <v>1.1440000000000001</v>
      </c>
      <c r="J196" s="9">
        <f t="shared" si="51"/>
        <v>2.6000000000000003E-3</v>
      </c>
    </row>
    <row r="197" spans="1:15" ht="15.75" customHeight="1">
      <c r="A197" s="181"/>
      <c r="B197" s="64">
        <f t="shared" si="52"/>
        <v>2</v>
      </c>
      <c r="C197" s="220"/>
      <c r="D197" s="41" t="s">
        <v>79</v>
      </c>
      <c r="E197" s="6">
        <v>0.17199999999999999</v>
      </c>
      <c r="F197" s="53">
        <f t="shared" si="53"/>
        <v>13</v>
      </c>
      <c r="G197" s="49"/>
      <c r="H197" s="4"/>
      <c r="I197" s="7"/>
      <c r="J197" s="9">
        <f t="shared" si="51"/>
        <v>2.2359999999999998</v>
      </c>
      <c r="L197"/>
      <c r="M197"/>
      <c r="N197"/>
      <c r="O197"/>
    </row>
    <row r="198" spans="1:15" ht="15.75" customHeight="1">
      <c r="A198" s="181"/>
      <c r="B198" s="64">
        <f t="shared" si="52"/>
        <v>2</v>
      </c>
      <c r="C198" s="3" t="s">
        <v>38</v>
      </c>
      <c r="D198" s="46" t="s">
        <v>38</v>
      </c>
      <c r="E198" s="6">
        <v>0.04</v>
      </c>
      <c r="F198" s="53">
        <f t="shared" si="53"/>
        <v>13</v>
      </c>
      <c r="G198" s="49">
        <v>32</v>
      </c>
      <c r="H198" s="4">
        <f t="shared" ref="H198" si="56">G198*E198</f>
        <v>1.28</v>
      </c>
      <c r="I198" s="7">
        <f t="shared" ref="I198:I199" si="57">J198*G198</f>
        <v>16.64</v>
      </c>
      <c r="J198" s="9">
        <f t="shared" si="51"/>
        <v>0.52</v>
      </c>
    </row>
    <row r="199" spans="1:15" ht="15.75" customHeight="1">
      <c r="A199" s="181"/>
      <c r="B199" s="64">
        <f t="shared" si="52"/>
        <v>2</v>
      </c>
      <c r="C199" s="90" t="s">
        <v>22</v>
      </c>
      <c r="D199" s="44" t="s">
        <v>22</v>
      </c>
      <c r="E199" s="6">
        <v>0.05</v>
      </c>
      <c r="F199" s="53">
        <f t="shared" si="53"/>
        <v>13</v>
      </c>
      <c r="G199" s="50">
        <v>88</v>
      </c>
      <c r="H199" s="4">
        <f>G199*E199</f>
        <v>4.4000000000000004</v>
      </c>
      <c r="I199" s="7">
        <f t="shared" si="57"/>
        <v>57.2</v>
      </c>
      <c r="J199" s="9">
        <f t="shared" si="51"/>
        <v>0.65</v>
      </c>
    </row>
    <row r="200" spans="1:15" ht="15.75" customHeight="1">
      <c r="A200" s="210" t="s">
        <v>41</v>
      </c>
      <c r="B200" s="210"/>
      <c r="C200" s="210"/>
      <c r="D200" s="210"/>
      <c r="E200" s="88"/>
      <c r="F200" s="88"/>
      <c r="G200" s="88"/>
      <c r="H200" s="2">
        <f>SUM(H178:H199)</f>
        <v>61</v>
      </c>
      <c r="I200" s="2">
        <f>SUM(I178:I199)</f>
        <v>792.99999999999989</v>
      </c>
      <c r="J200" s="2">
        <f>SUM(J178:J199)</f>
        <v>12.717492929292929</v>
      </c>
      <c r="L200"/>
      <c r="M200"/>
      <c r="N200"/>
      <c r="O200"/>
    </row>
    <row r="201" spans="1:15" customFormat="1" ht="15.75" customHeight="1"/>
    <row r="202" spans="1:15" customFormat="1" ht="15.75" customHeight="1"/>
    <row r="203" spans="1:15" customFormat="1" ht="15.75" customHeight="1"/>
    <row r="204" spans="1:15" customFormat="1" ht="15.75" customHeight="1"/>
    <row r="205" spans="1:15" customFormat="1" ht="15.75" customHeight="1"/>
    <row r="206" spans="1:15" customFormat="1" ht="15.75" customHeight="1"/>
    <row r="207" spans="1:15" customFormat="1" ht="15.75" customHeight="1"/>
    <row r="208" spans="1:15" customFormat="1" ht="15.75" customHeight="1"/>
    <row r="209" spans="1:10" customFormat="1" ht="15.75" customHeight="1"/>
    <row r="210" spans="1:10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>
      <c r="A211" s="196" t="s">
        <v>67</v>
      </c>
      <c r="B211" s="61">
        <v>2</v>
      </c>
      <c r="C211" s="217" t="s">
        <v>78</v>
      </c>
      <c r="D211" s="41" t="s">
        <v>6</v>
      </c>
      <c r="E211" s="6">
        <v>4.5999999999999999E-2</v>
      </c>
      <c r="F211" s="49">
        <v>10</v>
      </c>
      <c r="G211" s="49">
        <v>20</v>
      </c>
      <c r="H211" s="4">
        <f>G211*E211</f>
        <v>0.91999999999999993</v>
      </c>
      <c r="I211" s="7">
        <f>J211*G211</f>
        <v>9.1999999999999993</v>
      </c>
      <c r="J211" s="9">
        <f>F211*E211</f>
        <v>0.45999999999999996</v>
      </c>
    </row>
    <row r="212" spans="1:10" ht="15.75" customHeight="1">
      <c r="A212" s="196"/>
      <c r="B212" s="64">
        <f>B211</f>
        <v>2</v>
      </c>
      <c r="C212" s="217"/>
      <c r="D212" s="41" t="s">
        <v>102</v>
      </c>
      <c r="E212" s="6">
        <v>0.02</v>
      </c>
      <c r="F212" s="53">
        <f>F211</f>
        <v>10</v>
      </c>
      <c r="G212" s="50">
        <v>81</v>
      </c>
      <c r="H212" s="4">
        <f t="shared" ref="H212:H232" si="58">G212*E212</f>
        <v>1.62</v>
      </c>
      <c r="I212" s="7">
        <f t="shared" ref="I212:I232" si="59">J212*G212</f>
        <v>16.2</v>
      </c>
      <c r="J212" s="9">
        <f t="shared" ref="J212:J232" si="60">F212*E212</f>
        <v>0.2</v>
      </c>
    </row>
    <row r="213" spans="1:10" ht="15.75" customHeight="1">
      <c r="A213" s="196"/>
      <c r="B213" s="64">
        <f t="shared" ref="B213:B232" si="61">B212</f>
        <v>2</v>
      </c>
      <c r="C213" s="217"/>
      <c r="D213" s="42" t="s">
        <v>7</v>
      </c>
      <c r="E213" s="6">
        <v>3.0000000000000001E-3</v>
      </c>
      <c r="F213" s="53">
        <f t="shared" ref="F213:F232" si="62">F212</f>
        <v>10</v>
      </c>
      <c r="G213" s="51">
        <v>90</v>
      </c>
      <c r="H213" s="4">
        <f t="shared" si="58"/>
        <v>0.27</v>
      </c>
      <c r="I213" s="7">
        <f t="shared" si="59"/>
        <v>2.6999999999999997</v>
      </c>
      <c r="J213" s="9">
        <f t="shared" si="60"/>
        <v>0.03</v>
      </c>
    </row>
    <row r="214" spans="1:10" ht="15.75" customHeight="1">
      <c r="A214" s="196"/>
      <c r="B214" s="64">
        <f t="shared" si="61"/>
        <v>2</v>
      </c>
      <c r="C214" s="217"/>
      <c r="D214" s="41" t="s">
        <v>9</v>
      </c>
      <c r="E214" s="6">
        <v>1.3000000000000001E-2</v>
      </c>
      <c r="F214" s="53">
        <f t="shared" si="62"/>
        <v>10</v>
      </c>
      <c r="G214" s="51">
        <v>44</v>
      </c>
      <c r="H214" s="4">
        <f t="shared" si="58"/>
        <v>0.57200000000000006</v>
      </c>
      <c r="I214" s="7">
        <f t="shared" si="59"/>
        <v>5.7200000000000006</v>
      </c>
      <c r="J214" s="9">
        <f t="shared" si="60"/>
        <v>0.13</v>
      </c>
    </row>
    <row r="215" spans="1:10" ht="15.75" customHeight="1">
      <c r="A215" s="196"/>
      <c r="B215" s="64">
        <f t="shared" si="61"/>
        <v>2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2"/>
        <v>10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59"/>
        <v>89.579999999999913</v>
      </c>
      <c r="J215" s="9">
        <f t="shared" si="60"/>
        <v>0.27145454545454517</v>
      </c>
    </row>
    <row r="216" spans="1:10" ht="15.75" customHeight="1">
      <c r="A216" s="196"/>
      <c r="B216" s="64">
        <f t="shared" si="61"/>
        <v>2</v>
      </c>
      <c r="C216" s="219"/>
      <c r="D216" s="41" t="s">
        <v>8</v>
      </c>
      <c r="E216" s="6">
        <v>0.107</v>
      </c>
      <c r="F216" s="53">
        <f t="shared" si="62"/>
        <v>10</v>
      </c>
      <c r="G216" s="49">
        <v>28</v>
      </c>
      <c r="H216" s="4">
        <f t="shared" ref="H216:H220" si="63">G216*E216</f>
        <v>2.996</v>
      </c>
      <c r="I216" s="7">
        <f t="shared" si="59"/>
        <v>29.96</v>
      </c>
      <c r="J216" s="9">
        <f t="shared" si="60"/>
        <v>1.07</v>
      </c>
    </row>
    <row r="217" spans="1:10" ht="15.75" customHeight="1">
      <c r="A217" s="196"/>
      <c r="B217" s="64">
        <f t="shared" si="61"/>
        <v>2</v>
      </c>
      <c r="C217" s="219"/>
      <c r="D217" s="41" t="s">
        <v>87</v>
      </c>
      <c r="E217" s="6">
        <v>6.0000000000000001E-3</v>
      </c>
      <c r="F217" s="53">
        <f t="shared" si="62"/>
        <v>10</v>
      </c>
      <c r="G217" s="49">
        <v>82</v>
      </c>
      <c r="H217" s="4">
        <f t="shared" si="63"/>
        <v>0.49199999999999999</v>
      </c>
      <c r="I217" s="7">
        <f t="shared" si="59"/>
        <v>4.92</v>
      </c>
      <c r="J217" s="9">
        <f t="shared" si="60"/>
        <v>0.06</v>
      </c>
    </row>
    <row r="218" spans="1:10" ht="15.75" customHeight="1">
      <c r="A218" s="196"/>
      <c r="B218" s="64">
        <f t="shared" si="61"/>
        <v>2</v>
      </c>
      <c r="C218" s="219"/>
      <c r="D218" s="41" t="s">
        <v>9</v>
      </c>
      <c r="E218" s="6">
        <v>1.3000000000000001E-2</v>
      </c>
      <c r="F218" s="53">
        <f t="shared" si="62"/>
        <v>10</v>
      </c>
      <c r="G218" s="49">
        <v>44</v>
      </c>
      <c r="H218" s="4">
        <f t="shared" si="63"/>
        <v>0.57200000000000006</v>
      </c>
      <c r="I218" s="7">
        <f t="shared" si="59"/>
        <v>5.7200000000000006</v>
      </c>
      <c r="J218" s="9">
        <f t="shared" si="60"/>
        <v>0.13</v>
      </c>
    </row>
    <row r="219" spans="1:10" ht="15.75" customHeight="1">
      <c r="A219" s="196"/>
      <c r="B219" s="64">
        <f t="shared" si="61"/>
        <v>2</v>
      </c>
      <c r="C219" s="219"/>
      <c r="D219" s="42" t="s">
        <v>11</v>
      </c>
      <c r="E219" s="6">
        <v>1.2E-2</v>
      </c>
      <c r="F219" s="53">
        <f t="shared" si="62"/>
        <v>10</v>
      </c>
      <c r="G219" s="49">
        <v>28</v>
      </c>
      <c r="H219" s="4">
        <f t="shared" si="63"/>
        <v>0.33600000000000002</v>
      </c>
      <c r="I219" s="7">
        <f t="shared" si="59"/>
        <v>3.36</v>
      </c>
      <c r="J219" s="9">
        <f t="shared" si="60"/>
        <v>0.12</v>
      </c>
    </row>
    <row r="220" spans="1:10" ht="15.75" customHeight="1">
      <c r="A220" s="196"/>
      <c r="B220" s="64">
        <f t="shared" si="61"/>
        <v>2</v>
      </c>
      <c r="C220" s="219"/>
      <c r="D220" s="42" t="s">
        <v>7</v>
      </c>
      <c r="E220" s="6">
        <v>3.0000000000000001E-3</v>
      </c>
      <c r="F220" s="53">
        <f t="shared" si="62"/>
        <v>10</v>
      </c>
      <c r="G220" s="49">
        <v>90</v>
      </c>
      <c r="H220" s="4">
        <f t="shared" si="63"/>
        <v>0.27</v>
      </c>
      <c r="I220" s="7">
        <f t="shared" si="59"/>
        <v>2.6999999999999997</v>
      </c>
      <c r="J220" s="9">
        <f t="shared" si="60"/>
        <v>0.03</v>
      </c>
    </row>
    <row r="221" spans="1:10" ht="15.75" customHeight="1">
      <c r="A221" s="196"/>
      <c r="B221" s="64">
        <f t="shared" si="61"/>
        <v>2</v>
      </c>
      <c r="C221" s="219"/>
      <c r="D221" s="42" t="s">
        <v>32</v>
      </c>
      <c r="E221" s="6">
        <v>6.0000000000000001E-3</v>
      </c>
      <c r="F221" s="53">
        <f t="shared" si="62"/>
        <v>10</v>
      </c>
      <c r="G221" s="49">
        <v>170</v>
      </c>
      <c r="H221" s="4">
        <f>G221*E221</f>
        <v>1.02</v>
      </c>
      <c r="I221" s="7">
        <f t="shared" si="59"/>
        <v>10.199999999999999</v>
      </c>
      <c r="J221" s="9">
        <f t="shared" si="60"/>
        <v>0.06</v>
      </c>
    </row>
    <row r="222" spans="1:10" ht="15.75" customHeight="1">
      <c r="A222" s="196"/>
      <c r="B222" s="64">
        <f t="shared" si="61"/>
        <v>2</v>
      </c>
      <c r="C222" s="220"/>
      <c r="D222" s="42" t="s">
        <v>79</v>
      </c>
      <c r="E222" s="6">
        <v>0.188</v>
      </c>
      <c r="F222" s="53">
        <f t="shared" si="62"/>
        <v>10</v>
      </c>
      <c r="G222" s="49"/>
      <c r="H222" s="4"/>
      <c r="I222" s="7"/>
      <c r="J222" s="9">
        <f t="shared" si="60"/>
        <v>1.88</v>
      </c>
    </row>
    <row r="223" spans="1:10" ht="15.75" customHeight="1">
      <c r="A223" s="196"/>
      <c r="B223" s="64">
        <f t="shared" si="61"/>
        <v>2</v>
      </c>
      <c r="C223" s="221" t="s">
        <v>86</v>
      </c>
      <c r="D223" s="41" t="s">
        <v>81</v>
      </c>
      <c r="E223" s="6">
        <v>8.8999999999999996E-2</v>
      </c>
      <c r="F223" s="53">
        <f t="shared" si="62"/>
        <v>10</v>
      </c>
      <c r="G223" s="49">
        <v>330</v>
      </c>
      <c r="H223" s="4">
        <f>G223*E223</f>
        <v>29.369999999999997</v>
      </c>
      <c r="I223" s="7">
        <f t="shared" ref="I223:I225" si="64">J223*G223</f>
        <v>293.7</v>
      </c>
      <c r="J223" s="9">
        <f t="shared" si="60"/>
        <v>0.8899999999999999</v>
      </c>
    </row>
    <row r="224" spans="1:10" ht="15.75" customHeight="1">
      <c r="A224" s="196"/>
      <c r="B224" s="64">
        <f t="shared" si="61"/>
        <v>2</v>
      </c>
      <c r="C224" s="222"/>
      <c r="D224" s="41" t="s">
        <v>9</v>
      </c>
      <c r="E224" s="6">
        <v>3.0000000000000001E-3</v>
      </c>
      <c r="F224" s="53">
        <f t="shared" si="62"/>
        <v>10</v>
      </c>
      <c r="G224" s="49">
        <v>44</v>
      </c>
      <c r="H224" s="4">
        <f t="shared" ref="H224:H225" si="65">G224*E224</f>
        <v>0.13200000000000001</v>
      </c>
      <c r="I224" s="7">
        <f t="shared" si="64"/>
        <v>1.3199999999999998</v>
      </c>
      <c r="J224" s="9">
        <f t="shared" si="60"/>
        <v>0.03</v>
      </c>
    </row>
    <row r="225" spans="1:15" ht="15.75" customHeight="1">
      <c r="A225" s="196"/>
      <c r="B225" s="64">
        <f t="shared" si="61"/>
        <v>2</v>
      </c>
      <c r="C225" s="223"/>
      <c r="D225" s="41" t="s">
        <v>11</v>
      </c>
      <c r="E225" s="6">
        <v>3.0000000000000001E-3</v>
      </c>
      <c r="F225" s="53">
        <f t="shared" si="62"/>
        <v>10</v>
      </c>
      <c r="G225" s="49">
        <v>28</v>
      </c>
      <c r="H225" s="4">
        <f t="shared" si="65"/>
        <v>8.4000000000000005E-2</v>
      </c>
      <c r="I225" s="7">
        <f t="shared" si="64"/>
        <v>0.84</v>
      </c>
      <c r="J225" s="9">
        <f t="shared" si="60"/>
        <v>0.03</v>
      </c>
    </row>
    <row r="226" spans="1:15" ht="15.75" customHeight="1">
      <c r="A226" s="196"/>
      <c r="B226" s="64">
        <f t="shared" si="61"/>
        <v>2</v>
      </c>
      <c r="C226" s="218" t="s">
        <v>42</v>
      </c>
      <c r="D226" s="41" t="s">
        <v>44</v>
      </c>
      <c r="E226" s="6">
        <v>5.0999999999999997E-2</v>
      </c>
      <c r="F226" s="53">
        <f t="shared" si="62"/>
        <v>10</v>
      </c>
      <c r="G226" s="49">
        <v>50</v>
      </c>
      <c r="H226" s="4">
        <f>G226*E226</f>
        <v>2.5499999999999998</v>
      </c>
      <c r="I226" s="7">
        <f t="shared" si="59"/>
        <v>25.5</v>
      </c>
      <c r="J226" s="9">
        <f t="shared" si="60"/>
        <v>0.51</v>
      </c>
    </row>
    <row r="227" spans="1:15" ht="15.75" customHeight="1">
      <c r="A227" s="196"/>
      <c r="B227" s="64">
        <f t="shared" si="61"/>
        <v>2</v>
      </c>
      <c r="C227" s="220"/>
      <c r="D227" s="41" t="s">
        <v>27</v>
      </c>
      <c r="E227" s="6">
        <v>5.0000000000000001E-3</v>
      </c>
      <c r="F227" s="53">
        <f t="shared" si="62"/>
        <v>10</v>
      </c>
      <c r="G227" s="49">
        <v>710</v>
      </c>
      <c r="H227" s="4">
        <f t="shared" si="58"/>
        <v>3.5500000000000003</v>
      </c>
      <c r="I227" s="7">
        <f t="shared" si="59"/>
        <v>35.5</v>
      </c>
      <c r="J227" s="9">
        <f t="shared" si="60"/>
        <v>0.05</v>
      </c>
    </row>
    <row r="228" spans="1:15" ht="15.75" customHeight="1">
      <c r="A228" s="196"/>
      <c r="B228" s="64">
        <f t="shared" si="61"/>
        <v>2</v>
      </c>
      <c r="C228" s="218" t="s">
        <v>39</v>
      </c>
      <c r="D228" s="41" t="s">
        <v>76</v>
      </c>
      <c r="E228" s="8">
        <v>0.02</v>
      </c>
      <c r="F228" s="53">
        <f t="shared" si="62"/>
        <v>10</v>
      </c>
      <c r="G228" s="49">
        <v>250</v>
      </c>
      <c r="H228" s="4">
        <f t="shared" si="58"/>
        <v>5</v>
      </c>
      <c r="I228" s="7">
        <f t="shared" si="59"/>
        <v>50</v>
      </c>
      <c r="J228" s="9">
        <f t="shared" si="60"/>
        <v>0.2</v>
      </c>
      <c r="L228"/>
      <c r="M228"/>
      <c r="N228"/>
      <c r="O228"/>
    </row>
    <row r="229" spans="1:15" s="17" customFormat="1" ht="15.75" customHeight="1">
      <c r="A229" s="196"/>
      <c r="B229" s="64">
        <f t="shared" si="61"/>
        <v>2</v>
      </c>
      <c r="C229" s="219"/>
      <c r="D229" s="41" t="s">
        <v>12</v>
      </c>
      <c r="E229" s="8">
        <v>0.02</v>
      </c>
      <c r="F229" s="53">
        <f t="shared" si="62"/>
        <v>10</v>
      </c>
      <c r="G229" s="49">
        <v>46</v>
      </c>
      <c r="H229" s="4">
        <f t="shared" si="58"/>
        <v>0.92</v>
      </c>
      <c r="I229" s="7">
        <f t="shared" si="59"/>
        <v>9.2000000000000011</v>
      </c>
      <c r="J229" s="9">
        <f t="shared" si="60"/>
        <v>0.2</v>
      </c>
      <c r="K229"/>
      <c r="L229"/>
      <c r="M229"/>
      <c r="N229"/>
      <c r="O229"/>
    </row>
    <row r="230" spans="1:15" ht="15.75" customHeight="1">
      <c r="A230" s="196"/>
      <c r="B230" s="64">
        <f t="shared" si="61"/>
        <v>2</v>
      </c>
      <c r="C230" s="219"/>
      <c r="D230" s="41" t="s">
        <v>13</v>
      </c>
      <c r="E230" s="20">
        <v>2.0000000000000001E-4</v>
      </c>
      <c r="F230" s="53">
        <f t="shared" si="62"/>
        <v>10</v>
      </c>
      <c r="G230" s="49">
        <v>440</v>
      </c>
      <c r="H230" s="4">
        <f t="shared" si="58"/>
        <v>8.8000000000000009E-2</v>
      </c>
      <c r="I230" s="7">
        <f t="shared" si="59"/>
        <v>0.88</v>
      </c>
      <c r="J230" s="9">
        <f t="shared" si="60"/>
        <v>2E-3</v>
      </c>
      <c r="L230"/>
      <c r="M230"/>
      <c r="N230"/>
      <c r="O230"/>
    </row>
    <row r="231" spans="1:15" ht="15.75" customHeight="1">
      <c r="A231" s="196"/>
      <c r="B231" s="64">
        <f t="shared" si="61"/>
        <v>2</v>
      </c>
      <c r="C231" s="220"/>
      <c r="D231" s="41" t="s">
        <v>79</v>
      </c>
      <c r="E231" s="8">
        <v>0.2</v>
      </c>
      <c r="F231" s="53">
        <f t="shared" si="62"/>
        <v>10</v>
      </c>
      <c r="G231" s="49"/>
      <c r="H231" s="4"/>
      <c r="I231" s="7"/>
      <c r="J231" s="9">
        <f t="shared" si="60"/>
        <v>2</v>
      </c>
      <c r="L231"/>
      <c r="M231"/>
      <c r="N231"/>
      <c r="O231"/>
    </row>
    <row r="232" spans="1:15" ht="15.75" customHeight="1">
      <c r="A232" s="196"/>
      <c r="B232" s="64">
        <f t="shared" si="61"/>
        <v>2</v>
      </c>
      <c r="C232" s="3" t="s">
        <v>38</v>
      </c>
      <c r="D232" s="46" t="s">
        <v>38</v>
      </c>
      <c r="E232" s="6">
        <v>0.04</v>
      </c>
      <c r="F232" s="53">
        <f t="shared" si="62"/>
        <v>10</v>
      </c>
      <c r="G232" s="49">
        <v>32</v>
      </c>
      <c r="H232" s="4">
        <f t="shared" si="58"/>
        <v>1.28</v>
      </c>
      <c r="I232" s="7">
        <f t="shared" si="59"/>
        <v>12.8</v>
      </c>
      <c r="J232" s="9">
        <f t="shared" si="60"/>
        <v>0.4</v>
      </c>
    </row>
    <row r="233" spans="1:15" ht="15.75" customHeight="1">
      <c r="A233" s="210" t="s">
        <v>41</v>
      </c>
      <c r="B233" s="210"/>
      <c r="C233" s="210"/>
      <c r="D233" s="210"/>
      <c r="E233" s="88"/>
      <c r="F233" s="88"/>
      <c r="G233" s="88"/>
      <c r="H233" s="2">
        <f>SUM(H211:H232)</f>
        <v>60.999999999999986</v>
      </c>
      <c r="I233" s="2">
        <f t="shared" ref="I233:J233" si="66">SUM(I211:I232)</f>
        <v>609.99999999999989</v>
      </c>
      <c r="J233" s="2">
        <f t="shared" si="66"/>
        <v>8.7534545454545469</v>
      </c>
    </row>
    <row r="234" spans="1:15" ht="15.75" customHeight="1">
      <c r="A234" s="180" t="s">
        <v>68</v>
      </c>
      <c r="B234" s="61">
        <v>2</v>
      </c>
      <c r="C234" s="229" t="s">
        <v>36</v>
      </c>
      <c r="D234" s="41" t="s">
        <v>6</v>
      </c>
      <c r="E234" s="6">
        <v>3.6000000000000004E-2</v>
      </c>
      <c r="F234" s="49">
        <v>6</v>
      </c>
      <c r="G234" s="49">
        <v>20</v>
      </c>
      <c r="H234" s="4">
        <f>G234*E234</f>
        <v>0.72000000000000008</v>
      </c>
      <c r="I234" s="7">
        <f>J234*G234</f>
        <v>4.32</v>
      </c>
      <c r="J234" s="9">
        <f>F234*E234</f>
        <v>0.21600000000000003</v>
      </c>
    </row>
    <row r="235" spans="1:15" ht="15.75" customHeight="1">
      <c r="A235" s="181"/>
      <c r="B235" s="64">
        <f>B234</f>
        <v>2</v>
      </c>
      <c r="C235" s="229"/>
      <c r="D235" s="41" t="s">
        <v>15</v>
      </c>
      <c r="E235" s="6">
        <v>0.01</v>
      </c>
      <c r="F235" s="53">
        <f>F234</f>
        <v>6</v>
      </c>
      <c r="G235" s="49">
        <v>140</v>
      </c>
      <c r="H235" s="4">
        <f t="shared" ref="H235:H258" si="67">G235*E235</f>
        <v>1.4000000000000001</v>
      </c>
      <c r="I235" s="7">
        <f t="shared" ref="I235:I258" si="68">J235*G235</f>
        <v>8.4</v>
      </c>
      <c r="J235" s="9">
        <f t="shared" ref="J235:J258" si="69">F235*E235</f>
        <v>0.06</v>
      </c>
    </row>
    <row r="236" spans="1:15" ht="15.75" customHeight="1">
      <c r="A236" s="181"/>
      <c r="B236" s="64">
        <f t="shared" ref="B236:B258" si="70">B235</f>
        <v>2</v>
      </c>
      <c r="C236" s="229"/>
      <c r="D236" s="41" t="s">
        <v>17</v>
      </c>
      <c r="E236" s="6">
        <v>0.01</v>
      </c>
      <c r="F236" s="53">
        <f>F234</f>
        <v>6</v>
      </c>
      <c r="G236" s="50">
        <v>150</v>
      </c>
      <c r="H236" s="4">
        <f t="shared" si="67"/>
        <v>1.5</v>
      </c>
      <c r="I236" s="7">
        <f t="shared" si="68"/>
        <v>9</v>
      </c>
      <c r="J236" s="9">
        <f t="shared" si="69"/>
        <v>0.06</v>
      </c>
    </row>
    <row r="237" spans="1:15" ht="15.75" customHeight="1">
      <c r="A237" s="181"/>
      <c r="B237" s="64">
        <f t="shared" si="70"/>
        <v>2</v>
      </c>
      <c r="C237" s="229"/>
      <c r="D237" s="42" t="s">
        <v>7</v>
      </c>
      <c r="E237" s="6">
        <v>4.0000000000000001E-3</v>
      </c>
      <c r="F237" s="53">
        <f t="shared" ref="F237" si="71">F236</f>
        <v>6</v>
      </c>
      <c r="G237" s="51">
        <v>90</v>
      </c>
      <c r="H237" s="4">
        <f t="shared" si="67"/>
        <v>0.36</v>
      </c>
      <c r="I237" s="7">
        <f t="shared" si="68"/>
        <v>2.16</v>
      </c>
      <c r="J237" s="9">
        <f t="shared" si="69"/>
        <v>2.4E-2</v>
      </c>
      <c r="L237"/>
      <c r="M237"/>
      <c r="N237"/>
      <c r="O237"/>
    </row>
    <row r="238" spans="1:15" ht="15.75" customHeight="1">
      <c r="A238" s="181"/>
      <c r="B238" s="64">
        <f t="shared" si="70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6</v>
      </c>
      <c r="G238" s="49">
        <v>25</v>
      </c>
      <c r="H238" s="4">
        <f t="shared" si="67"/>
        <v>0.625</v>
      </c>
      <c r="I238" s="7">
        <f t="shared" si="68"/>
        <v>3.7500000000000004</v>
      </c>
      <c r="J238" s="9">
        <f t="shared" si="69"/>
        <v>0.15000000000000002</v>
      </c>
      <c r="L238"/>
      <c r="M238"/>
      <c r="N238"/>
      <c r="O238"/>
    </row>
    <row r="239" spans="1:15" ht="15.75" customHeight="1">
      <c r="A239" s="181"/>
      <c r="B239" s="64">
        <f t="shared" si="70"/>
        <v>2</v>
      </c>
      <c r="C239" s="186"/>
      <c r="D239" s="41" t="s">
        <v>6</v>
      </c>
      <c r="E239" s="8">
        <v>0.05</v>
      </c>
      <c r="F239" s="53">
        <f t="shared" ref="F239:F258" si="72">F238</f>
        <v>6</v>
      </c>
      <c r="G239" s="50">
        <v>20</v>
      </c>
      <c r="H239" s="4">
        <f t="shared" si="67"/>
        <v>1</v>
      </c>
      <c r="I239" s="7">
        <f t="shared" si="68"/>
        <v>6.0000000000000009</v>
      </c>
      <c r="J239" s="9">
        <f t="shared" si="69"/>
        <v>0.30000000000000004</v>
      </c>
      <c r="L239"/>
      <c r="M239"/>
      <c r="N239"/>
      <c r="O239"/>
    </row>
    <row r="240" spans="1:15" ht="15.75" customHeight="1">
      <c r="A240" s="181"/>
      <c r="B240" s="64">
        <f t="shared" si="70"/>
        <v>2</v>
      </c>
      <c r="C240" s="186"/>
      <c r="D240" s="41" t="s">
        <v>8</v>
      </c>
      <c r="E240" s="5">
        <v>2.7E-2</v>
      </c>
      <c r="F240" s="53">
        <f t="shared" si="72"/>
        <v>6</v>
      </c>
      <c r="G240" s="51">
        <v>28</v>
      </c>
      <c r="H240" s="4">
        <f t="shared" si="67"/>
        <v>0.75600000000000001</v>
      </c>
      <c r="I240" s="7">
        <f t="shared" si="68"/>
        <v>4.5360000000000005</v>
      </c>
      <c r="J240" s="9">
        <f t="shared" si="69"/>
        <v>0.16200000000000001</v>
      </c>
      <c r="L240"/>
      <c r="M240"/>
      <c r="N240"/>
      <c r="O240"/>
    </row>
    <row r="241" spans="1:15" ht="15.75" customHeight="1">
      <c r="A241" s="181"/>
      <c r="B241" s="64">
        <f t="shared" si="70"/>
        <v>2</v>
      </c>
      <c r="C241" s="186"/>
      <c r="D241" s="41" t="s">
        <v>9</v>
      </c>
      <c r="E241" s="5">
        <v>1.2999999999999999E-2</v>
      </c>
      <c r="F241" s="53">
        <f t="shared" si="72"/>
        <v>6</v>
      </c>
      <c r="G241" s="52">
        <v>44</v>
      </c>
      <c r="H241" s="4">
        <f t="shared" si="67"/>
        <v>0.57199999999999995</v>
      </c>
      <c r="I241" s="7">
        <f t="shared" si="68"/>
        <v>3.4319999999999999</v>
      </c>
      <c r="J241" s="9">
        <f t="shared" si="69"/>
        <v>7.8E-2</v>
      </c>
      <c r="L241"/>
      <c r="M241"/>
      <c r="N241"/>
      <c r="O241"/>
    </row>
    <row r="242" spans="1:15" ht="15.75" customHeight="1">
      <c r="A242" s="181"/>
      <c r="B242" s="64">
        <f t="shared" si="70"/>
        <v>2</v>
      </c>
      <c r="C242" s="186"/>
      <c r="D242" s="41" t="s">
        <v>11</v>
      </c>
      <c r="E242" s="5">
        <v>1.2E-2</v>
      </c>
      <c r="F242" s="53">
        <f t="shared" si="72"/>
        <v>6</v>
      </c>
      <c r="G242" s="49">
        <v>28</v>
      </c>
      <c r="H242" s="4">
        <f t="shared" si="67"/>
        <v>0.33600000000000002</v>
      </c>
      <c r="I242" s="7">
        <f t="shared" si="68"/>
        <v>2.016</v>
      </c>
      <c r="J242" s="9">
        <f t="shared" si="69"/>
        <v>7.2000000000000008E-2</v>
      </c>
      <c r="L242"/>
      <c r="M242"/>
      <c r="N242"/>
      <c r="O242"/>
    </row>
    <row r="243" spans="1:15" ht="15.75" customHeight="1">
      <c r="A243" s="181"/>
      <c r="B243" s="64">
        <f t="shared" si="70"/>
        <v>2</v>
      </c>
      <c r="C243" s="186"/>
      <c r="D243" s="41" t="s">
        <v>32</v>
      </c>
      <c r="E243" s="5">
        <v>7.4999999999999997E-3</v>
      </c>
      <c r="F243" s="53">
        <f t="shared" si="72"/>
        <v>6</v>
      </c>
      <c r="G243" s="49">
        <v>170</v>
      </c>
      <c r="H243" s="4">
        <f t="shared" si="67"/>
        <v>1.2749999999999999</v>
      </c>
      <c r="I243" s="7">
        <f t="shared" si="68"/>
        <v>7.6499999999999995</v>
      </c>
      <c r="J243" s="9">
        <f t="shared" si="69"/>
        <v>4.4999999999999998E-2</v>
      </c>
      <c r="L243"/>
      <c r="M243"/>
      <c r="N243"/>
      <c r="O243"/>
    </row>
    <row r="244" spans="1:15" ht="15.75" customHeight="1">
      <c r="A244" s="181"/>
      <c r="B244" s="64">
        <f t="shared" si="70"/>
        <v>2</v>
      </c>
      <c r="C244" s="186"/>
      <c r="D244" s="41" t="s">
        <v>27</v>
      </c>
      <c r="E244" s="5">
        <v>5.0000000000000001E-3</v>
      </c>
      <c r="F244" s="53">
        <f t="shared" si="72"/>
        <v>6</v>
      </c>
      <c r="G244" s="49">
        <v>710</v>
      </c>
      <c r="H244" s="4">
        <f t="shared" si="67"/>
        <v>3.5500000000000003</v>
      </c>
      <c r="I244" s="7">
        <f t="shared" si="68"/>
        <v>21.3</v>
      </c>
      <c r="J244" s="9">
        <f t="shared" si="69"/>
        <v>0.03</v>
      </c>
      <c r="L244"/>
      <c r="M244"/>
      <c r="N244"/>
      <c r="O244"/>
    </row>
    <row r="245" spans="1:15" ht="15.75" customHeight="1">
      <c r="A245" s="181"/>
      <c r="B245" s="64">
        <f t="shared" si="70"/>
        <v>2</v>
      </c>
      <c r="C245" s="186"/>
      <c r="D245" s="41" t="s">
        <v>12</v>
      </c>
      <c r="E245" s="5">
        <v>2.5000000000000001E-3</v>
      </c>
      <c r="F245" s="53">
        <f t="shared" si="72"/>
        <v>6</v>
      </c>
      <c r="G245" s="49">
        <v>46</v>
      </c>
      <c r="H245" s="4">
        <f t="shared" si="67"/>
        <v>0.115</v>
      </c>
      <c r="I245" s="7">
        <f t="shared" si="68"/>
        <v>0.69</v>
      </c>
      <c r="J245" s="9">
        <f t="shared" si="69"/>
        <v>1.4999999999999999E-2</v>
      </c>
      <c r="L245"/>
      <c r="M245"/>
      <c r="N245"/>
      <c r="O245"/>
    </row>
    <row r="246" spans="1:15" ht="15.75" customHeight="1">
      <c r="A246" s="181"/>
      <c r="B246" s="64">
        <f t="shared" si="70"/>
        <v>2</v>
      </c>
      <c r="C246" s="186"/>
      <c r="D246" s="41" t="s">
        <v>13</v>
      </c>
      <c r="E246" s="5">
        <v>4.0000000000000002E-4</v>
      </c>
      <c r="F246" s="53">
        <f t="shared" si="72"/>
        <v>6</v>
      </c>
      <c r="G246" s="49">
        <v>440</v>
      </c>
      <c r="H246" s="4">
        <f t="shared" si="67"/>
        <v>0.17600000000000002</v>
      </c>
      <c r="I246" s="7">
        <f t="shared" si="68"/>
        <v>1.056</v>
      </c>
      <c r="J246" s="9">
        <f t="shared" si="69"/>
        <v>2.4000000000000002E-3</v>
      </c>
      <c r="L246"/>
      <c r="M246"/>
      <c r="N246"/>
      <c r="O246"/>
    </row>
    <row r="247" spans="1:15" ht="15.75" customHeight="1">
      <c r="A247" s="181"/>
      <c r="B247" s="64">
        <f t="shared" si="70"/>
        <v>2</v>
      </c>
      <c r="C247" s="187"/>
      <c r="D247" s="41" t="s">
        <v>79</v>
      </c>
      <c r="E247" s="8">
        <v>0.2</v>
      </c>
      <c r="F247" s="53">
        <f t="shared" si="72"/>
        <v>6</v>
      </c>
      <c r="G247" s="49"/>
      <c r="H247" s="4"/>
      <c r="I247" s="7"/>
      <c r="J247" s="9">
        <f>F247*E247</f>
        <v>1.2000000000000002</v>
      </c>
      <c r="L247"/>
      <c r="M247"/>
      <c r="N247"/>
      <c r="O247"/>
    </row>
    <row r="248" spans="1:15" ht="15.75" customHeight="1">
      <c r="A248" s="181"/>
      <c r="B248" s="64">
        <f t="shared" si="70"/>
        <v>2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2"/>
        <v>6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8"/>
        <v>95.394000000000062</v>
      </c>
      <c r="J248" s="6">
        <f t="shared" si="69"/>
        <v>0.28907272727272748</v>
      </c>
      <c r="L248"/>
      <c r="M248"/>
      <c r="N248"/>
      <c r="O248"/>
    </row>
    <row r="249" spans="1:15" ht="15.75" customHeight="1">
      <c r="A249" s="181"/>
      <c r="B249" s="64">
        <f t="shared" si="70"/>
        <v>2</v>
      </c>
      <c r="C249" s="230"/>
      <c r="D249" s="42" t="s">
        <v>38</v>
      </c>
      <c r="E249" s="6">
        <v>9.0000000000000011E-3</v>
      </c>
      <c r="F249" s="53">
        <f t="shared" si="72"/>
        <v>6</v>
      </c>
      <c r="G249" s="50">
        <v>32</v>
      </c>
      <c r="H249" s="4">
        <f t="shared" si="67"/>
        <v>0.28800000000000003</v>
      </c>
      <c r="I249" s="7">
        <f t="shared" si="68"/>
        <v>1.7280000000000002</v>
      </c>
      <c r="J249" s="6">
        <f t="shared" si="69"/>
        <v>5.4000000000000006E-2</v>
      </c>
      <c r="L249"/>
      <c r="M249"/>
      <c r="N249"/>
      <c r="O249"/>
    </row>
    <row r="250" spans="1:15" ht="15.75" customHeight="1">
      <c r="A250" s="181"/>
      <c r="B250" s="64">
        <f t="shared" si="70"/>
        <v>2</v>
      </c>
      <c r="C250" s="230"/>
      <c r="D250" s="42" t="s">
        <v>69</v>
      </c>
      <c r="E250" s="6">
        <v>1.2E-2</v>
      </c>
      <c r="F250" s="53">
        <f t="shared" si="72"/>
        <v>6</v>
      </c>
      <c r="G250" s="50">
        <v>90</v>
      </c>
      <c r="H250" s="4">
        <f t="shared" si="67"/>
        <v>1.08</v>
      </c>
      <c r="I250" s="7">
        <f t="shared" si="68"/>
        <v>6.48</v>
      </c>
      <c r="J250" s="6">
        <f t="shared" si="69"/>
        <v>7.2000000000000008E-2</v>
      </c>
      <c r="L250"/>
      <c r="M250"/>
      <c r="N250"/>
      <c r="O250"/>
    </row>
    <row r="251" spans="1:15" ht="15.75" customHeight="1">
      <c r="A251" s="181"/>
      <c r="B251" s="64">
        <f t="shared" si="70"/>
        <v>2</v>
      </c>
      <c r="C251" s="230"/>
      <c r="D251" s="42" t="s">
        <v>19</v>
      </c>
      <c r="E251" s="6">
        <v>5.0000000000000001E-3</v>
      </c>
      <c r="F251" s="53">
        <f t="shared" si="72"/>
        <v>6</v>
      </c>
      <c r="G251" s="50">
        <v>100</v>
      </c>
      <c r="H251" s="4">
        <f t="shared" si="67"/>
        <v>0.5</v>
      </c>
      <c r="I251" s="7">
        <f t="shared" si="68"/>
        <v>3</v>
      </c>
      <c r="J251" s="6">
        <f t="shared" si="69"/>
        <v>0.03</v>
      </c>
      <c r="L251"/>
      <c r="M251"/>
      <c r="N251"/>
      <c r="O251"/>
    </row>
    <row r="252" spans="1:15" ht="15.75" customHeight="1">
      <c r="A252" s="181"/>
      <c r="B252" s="64">
        <f t="shared" si="70"/>
        <v>2</v>
      </c>
      <c r="C252" s="230"/>
      <c r="D252" s="42" t="s">
        <v>7</v>
      </c>
      <c r="E252" s="6">
        <v>3.0000000000000001E-3</v>
      </c>
      <c r="F252" s="53">
        <f t="shared" si="72"/>
        <v>6</v>
      </c>
      <c r="G252" s="50">
        <v>90</v>
      </c>
      <c r="H252" s="4">
        <f t="shared" si="67"/>
        <v>0.27</v>
      </c>
      <c r="I252" s="7">
        <f t="shared" si="68"/>
        <v>1.62</v>
      </c>
      <c r="J252" s="6">
        <f t="shared" si="69"/>
        <v>1.8000000000000002E-2</v>
      </c>
      <c r="L252"/>
      <c r="M252"/>
      <c r="N252"/>
      <c r="O252"/>
    </row>
    <row r="253" spans="1:15" ht="15.75" customHeight="1">
      <c r="A253" s="181"/>
      <c r="B253" s="64">
        <f t="shared" si="70"/>
        <v>2</v>
      </c>
      <c r="C253" s="231" t="s">
        <v>37</v>
      </c>
      <c r="D253" s="41" t="s">
        <v>8</v>
      </c>
      <c r="E253" s="6">
        <v>0.17100000000000001</v>
      </c>
      <c r="F253" s="53">
        <f t="shared" si="72"/>
        <v>6</v>
      </c>
      <c r="G253" s="49">
        <v>28</v>
      </c>
      <c r="H253" s="4">
        <f t="shared" si="67"/>
        <v>4.7880000000000003</v>
      </c>
      <c r="I253" s="7">
        <f t="shared" si="68"/>
        <v>28.728000000000002</v>
      </c>
      <c r="J253" s="9">
        <f t="shared" si="69"/>
        <v>1.026</v>
      </c>
    </row>
    <row r="254" spans="1:15" ht="15.75" customHeight="1">
      <c r="A254" s="181"/>
      <c r="B254" s="64">
        <f t="shared" si="70"/>
        <v>2</v>
      </c>
      <c r="C254" s="231"/>
      <c r="D254" s="41" t="s">
        <v>27</v>
      </c>
      <c r="E254" s="6">
        <v>5.0000000000000001E-3</v>
      </c>
      <c r="F254" s="53">
        <f t="shared" si="72"/>
        <v>6</v>
      </c>
      <c r="G254" s="49">
        <v>710</v>
      </c>
      <c r="H254" s="4">
        <f t="shared" si="67"/>
        <v>3.5500000000000003</v>
      </c>
      <c r="I254" s="7">
        <f t="shared" si="68"/>
        <v>21.3</v>
      </c>
      <c r="J254" s="9">
        <f t="shared" si="69"/>
        <v>0.03</v>
      </c>
    </row>
    <row r="255" spans="1:15" ht="15.75" customHeight="1">
      <c r="A255" s="181"/>
      <c r="B255" s="64">
        <f t="shared" si="70"/>
        <v>2</v>
      </c>
      <c r="C255" s="231"/>
      <c r="D255" s="41" t="s">
        <v>69</v>
      </c>
      <c r="E255" s="6">
        <v>2.4E-2</v>
      </c>
      <c r="F255" s="53">
        <f t="shared" si="72"/>
        <v>6</v>
      </c>
      <c r="G255" s="49">
        <v>90</v>
      </c>
      <c r="H255" s="4">
        <f t="shared" si="67"/>
        <v>2.16</v>
      </c>
      <c r="I255" s="7">
        <f t="shared" si="68"/>
        <v>12.96</v>
      </c>
      <c r="J255" s="9">
        <f t="shared" si="69"/>
        <v>0.14400000000000002</v>
      </c>
    </row>
    <row r="256" spans="1:15" ht="15.75" customHeight="1">
      <c r="A256" s="181"/>
      <c r="B256" s="64">
        <f t="shared" si="70"/>
        <v>2</v>
      </c>
      <c r="C256" s="89" t="s">
        <v>65</v>
      </c>
      <c r="D256" s="43" t="s">
        <v>65</v>
      </c>
      <c r="E256" s="8">
        <v>0.2</v>
      </c>
      <c r="F256" s="53">
        <f t="shared" si="72"/>
        <v>6</v>
      </c>
      <c r="G256" s="49">
        <v>72</v>
      </c>
      <c r="H256" s="5">
        <f t="shared" si="67"/>
        <v>14.4</v>
      </c>
      <c r="I256" s="7">
        <f t="shared" si="68"/>
        <v>86.4</v>
      </c>
      <c r="J256" s="9">
        <f t="shared" si="69"/>
        <v>1.2000000000000002</v>
      </c>
      <c r="L256"/>
      <c r="M256"/>
      <c r="N256"/>
      <c r="O256"/>
    </row>
    <row r="257" spans="1:12" ht="15.75" customHeight="1">
      <c r="A257" s="181"/>
      <c r="B257" s="64">
        <f t="shared" si="70"/>
        <v>2</v>
      </c>
      <c r="C257" s="3" t="s">
        <v>38</v>
      </c>
      <c r="D257" s="46" t="s">
        <v>38</v>
      </c>
      <c r="E257" s="6">
        <v>0.04</v>
      </c>
      <c r="F257" s="53">
        <f t="shared" si="72"/>
        <v>6</v>
      </c>
      <c r="G257" s="49">
        <v>32</v>
      </c>
      <c r="H257" s="4">
        <f t="shared" si="67"/>
        <v>1.28</v>
      </c>
      <c r="I257" s="7">
        <f t="shared" si="68"/>
        <v>7.68</v>
      </c>
      <c r="J257" s="9">
        <f t="shared" si="69"/>
        <v>0.24</v>
      </c>
    </row>
    <row r="258" spans="1:12" ht="15.75" customHeight="1">
      <c r="A258" s="197"/>
      <c r="B258" s="64">
        <f t="shared" si="70"/>
        <v>2</v>
      </c>
      <c r="C258" s="90" t="s">
        <v>22</v>
      </c>
      <c r="D258" s="44" t="s">
        <v>22</v>
      </c>
      <c r="E258" s="6">
        <v>0.05</v>
      </c>
      <c r="F258" s="53">
        <f t="shared" si="72"/>
        <v>6</v>
      </c>
      <c r="G258" s="50">
        <v>88</v>
      </c>
      <c r="H258" s="4">
        <f t="shared" si="67"/>
        <v>4.4000000000000004</v>
      </c>
      <c r="I258" s="7">
        <f t="shared" si="68"/>
        <v>26.400000000000006</v>
      </c>
      <c r="J258" s="9">
        <f t="shared" si="69"/>
        <v>0.30000000000000004</v>
      </c>
    </row>
    <row r="259" spans="1:12" ht="15.75" customHeight="1">
      <c r="A259" s="210" t="s">
        <v>41</v>
      </c>
      <c r="B259" s="210"/>
      <c r="C259" s="210"/>
      <c r="D259" s="210"/>
      <c r="E259" s="88"/>
      <c r="F259" s="88"/>
      <c r="G259" s="88"/>
      <c r="H259" s="2">
        <f>SUM(H234:H258)</f>
        <v>61.000000000000014</v>
      </c>
      <c r="I259" s="2">
        <f t="shared" ref="I259:J259" si="73">SUM(I234:I258)</f>
        <v>366.00000000000011</v>
      </c>
      <c r="J259" s="2">
        <f t="shared" si="73"/>
        <v>5.8174727272727269</v>
      </c>
    </row>
    <row r="260" spans="1:12" customFormat="1" ht="15.75" customHeight="1"/>
    <row r="261" spans="1:12" customFormat="1" ht="15.75" customHeight="1"/>
    <row r="262" spans="1:12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>
      <c r="A263" s="180" t="s">
        <v>84</v>
      </c>
      <c r="B263" s="61">
        <v>2</v>
      </c>
      <c r="C263" s="226" t="s">
        <v>5</v>
      </c>
      <c r="D263" s="41" t="s">
        <v>6</v>
      </c>
      <c r="E263" s="8">
        <v>2.5999999999999999E-2</v>
      </c>
      <c r="F263" s="49">
        <v>18</v>
      </c>
      <c r="G263" s="49">
        <v>20</v>
      </c>
      <c r="H263" s="5">
        <f>G263*E263</f>
        <v>0.52</v>
      </c>
      <c r="I263" s="7">
        <f>J263*G263</f>
        <v>9.36</v>
      </c>
      <c r="J263" s="9">
        <f>F263*E263</f>
        <v>0.46799999999999997</v>
      </c>
      <c r="L263" s="18"/>
    </row>
    <row r="264" spans="1:12" ht="15.75" customHeight="1">
      <c r="A264" s="181"/>
      <c r="B264" s="64">
        <f>B263</f>
        <v>2</v>
      </c>
      <c r="C264" s="227"/>
      <c r="D264" s="41" t="s">
        <v>7</v>
      </c>
      <c r="E264" s="8">
        <v>6.0000000000000001E-3</v>
      </c>
      <c r="F264" s="53">
        <f>F263</f>
        <v>18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9.7200000000000006</v>
      </c>
      <c r="J264" s="9">
        <f t="shared" ref="J264:J268" si="76">F264*E264</f>
        <v>0.108</v>
      </c>
      <c r="L264" s="18"/>
    </row>
    <row r="265" spans="1:12" ht="15.75" customHeight="1">
      <c r="A265" s="181"/>
      <c r="B265" s="64">
        <f t="shared" ref="B265:B280" si="77">B264</f>
        <v>2</v>
      </c>
      <c r="C265" s="227"/>
      <c r="D265" s="41" t="s">
        <v>8</v>
      </c>
      <c r="E265" s="8">
        <v>3.5000000000000003E-2</v>
      </c>
      <c r="F265" s="53">
        <f t="shared" ref="F265:F280" si="78">F264</f>
        <v>18</v>
      </c>
      <c r="G265" s="49">
        <v>28</v>
      </c>
      <c r="H265" s="5">
        <f t="shared" si="74"/>
        <v>0.98000000000000009</v>
      </c>
      <c r="I265" s="7">
        <f t="shared" si="75"/>
        <v>17.640000000000004</v>
      </c>
      <c r="J265" s="9">
        <f t="shared" si="76"/>
        <v>0.63000000000000012</v>
      </c>
      <c r="L265" s="18"/>
    </row>
    <row r="266" spans="1:12" ht="15.75" customHeight="1">
      <c r="A266" s="181"/>
      <c r="B266" s="64">
        <f t="shared" si="77"/>
        <v>2</v>
      </c>
      <c r="C266" s="227"/>
      <c r="D266" s="41" t="s">
        <v>10</v>
      </c>
      <c r="E266" s="8">
        <v>2.5000000000000001E-2</v>
      </c>
      <c r="F266" s="53">
        <f t="shared" si="78"/>
        <v>18</v>
      </c>
      <c r="G266" s="49">
        <v>86</v>
      </c>
      <c r="H266" s="5">
        <f t="shared" si="74"/>
        <v>2.15</v>
      </c>
      <c r="I266" s="7">
        <f t="shared" si="75"/>
        <v>38.700000000000003</v>
      </c>
      <c r="J266" s="9">
        <f t="shared" si="76"/>
        <v>0.45</v>
      </c>
      <c r="L266" s="18"/>
    </row>
    <row r="267" spans="1:12" ht="15.75" customHeight="1">
      <c r="A267" s="181"/>
      <c r="B267" s="64">
        <f t="shared" si="77"/>
        <v>2</v>
      </c>
      <c r="C267" s="227"/>
      <c r="D267" s="41" t="s">
        <v>9</v>
      </c>
      <c r="E267" s="8">
        <v>1.9E-2</v>
      </c>
      <c r="F267" s="53">
        <f t="shared" si="78"/>
        <v>18</v>
      </c>
      <c r="G267" s="49">
        <v>44</v>
      </c>
      <c r="H267" s="5">
        <f t="shared" si="74"/>
        <v>0.83599999999999997</v>
      </c>
      <c r="I267" s="7">
        <f t="shared" si="75"/>
        <v>15.047999999999998</v>
      </c>
      <c r="J267" s="9">
        <f t="shared" si="76"/>
        <v>0.34199999999999997</v>
      </c>
      <c r="L267" s="18"/>
    </row>
    <row r="268" spans="1:12" ht="15.75" customHeight="1">
      <c r="A268" s="181"/>
      <c r="B268" s="64">
        <f t="shared" si="77"/>
        <v>2</v>
      </c>
      <c r="C268" s="228"/>
      <c r="D268" s="41" t="s">
        <v>11</v>
      </c>
      <c r="E268" s="8">
        <v>1.7999999999999999E-2</v>
      </c>
      <c r="F268" s="53">
        <f t="shared" si="78"/>
        <v>18</v>
      </c>
      <c r="G268" s="49">
        <v>28</v>
      </c>
      <c r="H268" s="5">
        <f t="shared" si="74"/>
        <v>0.504</v>
      </c>
      <c r="I268" s="7">
        <f t="shared" si="75"/>
        <v>9.0719999999999992</v>
      </c>
      <c r="J268" s="9">
        <f t="shared" si="76"/>
        <v>0.32399999999999995</v>
      </c>
      <c r="L268" s="18"/>
    </row>
    <row r="269" spans="1:12" ht="15.75" customHeight="1">
      <c r="A269" s="181"/>
      <c r="B269" s="64">
        <f t="shared" si="77"/>
        <v>2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78"/>
        <v>18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597.74400000000014</v>
      </c>
      <c r="J269" s="9">
        <f>F269*E269</f>
        <v>1.8113454545454548</v>
      </c>
    </row>
    <row r="270" spans="1:12" ht="15.75" customHeight="1">
      <c r="A270" s="181"/>
      <c r="B270" s="64">
        <f t="shared" si="77"/>
        <v>2</v>
      </c>
      <c r="C270" s="227"/>
      <c r="D270" s="41" t="s">
        <v>57</v>
      </c>
      <c r="E270" s="6">
        <v>0.03</v>
      </c>
      <c r="F270" s="53">
        <f t="shared" si="78"/>
        <v>18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64.800000000000011</v>
      </c>
      <c r="J270" s="9">
        <f t="shared" ref="J270:J280" si="81">F270*E270</f>
        <v>0.54</v>
      </c>
    </row>
    <row r="271" spans="1:12" ht="15.75" customHeight="1">
      <c r="A271" s="181"/>
      <c r="B271" s="64">
        <f t="shared" si="77"/>
        <v>2</v>
      </c>
      <c r="C271" s="227"/>
      <c r="D271" s="41" t="s">
        <v>32</v>
      </c>
      <c r="E271" s="6">
        <v>1.2E-2</v>
      </c>
      <c r="F271" s="53">
        <f t="shared" si="78"/>
        <v>18</v>
      </c>
      <c r="G271" s="51">
        <v>170</v>
      </c>
      <c r="H271" s="4">
        <f t="shared" si="79"/>
        <v>2.04</v>
      </c>
      <c r="I271" s="7">
        <f t="shared" si="80"/>
        <v>36.72</v>
      </c>
      <c r="J271" s="9">
        <f t="shared" si="81"/>
        <v>0.216</v>
      </c>
    </row>
    <row r="272" spans="1:12" ht="15.75" customHeight="1">
      <c r="A272" s="181"/>
      <c r="B272" s="64">
        <f t="shared" si="77"/>
        <v>2</v>
      </c>
      <c r="C272" s="227"/>
      <c r="D272" s="41" t="s">
        <v>24</v>
      </c>
      <c r="E272" s="6">
        <v>2E-3</v>
      </c>
      <c r="F272" s="53">
        <f t="shared" si="78"/>
        <v>18</v>
      </c>
      <c r="G272" s="49">
        <v>200</v>
      </c>
      <c r="H272" s="4">
        <f t="shared" si="79"/>
        <v>0.4</v>
      </c>
      <c r="I272" s="7">
        <f t="shared" si="80"/>
        <v>7.2000000000000011</v>
      </c>
      <c r="J272" s="9">
        <f t="shared" si="81"/>
        <v>3.6000000000000004E-2</v>
      </c>
    </row>
    <row r="273" spans="1:15" ht="15.75" customHeight="1">
      <c r="A273" s="181"/>
      <c r="B273" s="64">
        <f t="shared" si="77"/>
        <v>2</v>
      </c>
      <c r="C273" s="228"/>
      <c r="D273" s="41" t="s">
        <v>79</v>
      </c>
      <c r="E273" s="6">
        <v>0.2</v>
      </c>
      <c r="F273" s="53">
        <f t="shared" si="78"/>
        <v>18</v>
      </c>
      <c r="G273" s="49"/>
      <c r="H273" s="4"/>
      <c r="I273" s="7"/>
      <c r="J273" s="9">
        <f t="shared" si="81"/>
        <v>3.6</v>
      </c>
    </row>
    <row r="274" spans="1:15" ht="15.75" customHeight="1">
      <c r="A274" s="181"/>
      <c r="B274" s="64">
        <f t="shared" si="77"/>
        <v>2</v>
      </c>
      <c r="C274" s="226" t="s">
        <v>82</v>
      </c>
      <c r="D274" s="41" t="s">
        <v>8</v>
      </c>
      <c r="E274" s="6">
        <v>0.2</v>
      </c>
      <c r="F274" s="53">
        <f t="shared" si="78"/>
        <v>18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100.8</v>
      </c>
      <c r="J274" s="9">
        <f t="shared" si="81"/>
        <v>3.6</v>
      </c>
    </row>
    <row r="275" spans="1:15" ht="15.75" customHeight="1">
      <c r="A275" s="181"/>
      <c r="B275" s="64">
        <f t="shared" si="77"/>
        <v>2</v>
      </c>
      <c r="C275" s="228"/>
      <c r="D275" s="41" t="s">
        <v>27</v>
      </c>
      <c r="E275" s="6">
        <v>5.0000000000000001E-3</v>
      </c>
      <c r="F275" s="53">
        <f t="shared" si="78"/>
        <v>18</v>
      </c>
      <c r="G275" s="49">
        <v>710</v>
      </c>
      <c r="H275" s="4">
        <f t="shared" si="82"/>
        <v>3.5500000000000003</v>
      </c>
      <c r="I275" s="7">
        <f t="shared" si="83"/>
        <v>63.9</v>
      </c>
      <c r="J275" s="9">
        <f t="shared" si="81"/>
        <v>0.09</v>
      </c>
    </row>
    <row r="276" spans="1:15" ht="15.75" customHeight="1">
      <c r="A276" s="181"/>
      <c r="B276" s="64">
        <f t="shared" si="77"/>
        <v>2</v>
      </c>
      <c r="C276" s="218" t="s">
        <v>97</v>
      </c>
      <c r="D276" s="41" t="s">
        <v>29</v>
      </c>
      <c r="E276" s="6">
        <v>4.5999999999999999E-2</v>
      </c>
      <c r="F276" s="53">
        <f t="shared" si="78"/>
        <v>18</v>
      </c>
      <c r="G276" s="51">
        <v>100</v>
      </c>
      <c r="H276" s="4">
        <f t="shared" si="82"/>
        <v>4.5999999999999996</v>
      </c>
      <c r="I276" s="7">
        <f t="shared" si="83"/>
        <v>82.8</v>
      </c>
      <c r="J276" s="9">
        <f t="shared" si="81"/>
        <v>0.82799999999999996</v>
      </c>
    </row>
    <row r="277" spans="1:15" ht="15.75" customHeight="1">
      <c r="A277" s="181"/>
      <c r="B277" s="64">
        <f t="shared" si="77"/>
        <v>2</v>
      </c>
      <c r="C277" s="219"/>
      <c r="D277" s="41" t="s">
        <v>12</v>
      </c>
      <c r="E277" s="6">
        <v>2.4E-2</v>
      </c>
      <c r="F277" s="53">
        <f t="shared" si="78"/>
        <v>18</v>
      </c>
      <c r="G277" s="49">
        <v>46</v>
      </c>
      <c r="H277" s="4">
        <f>G277*E277</f>
        <v>1.1040000000000001</v>
      </c>
      <c r="I277" s="7">
        <f t="shared" si="83"/>
        <v>19.872</v>
      </c>
      <c r="J277" s="9">
        <f t="shared" si="81"/>
        <v>0.432</v>
      </c>
    </row>
    <row r="278" spans="1:15" ht="15.75" customHeight="1">
      <c r="A278" s="181"/>
      <c r="B278" s="64">
        <f t="shared" si="77"/>
        <v>2</v>
      </c>
      <c r="C278" s="219"/>
      <c r="D278" s="41" t="s">
        <v>13</v>
      </c>
      <c r="E278" s="45">
        <v>2.0000000000000001E-4</v>
      </c>
      <c r="F278" s="53">
        <f t="shared" si="78"/>
        <v>18</v>
      </c>
      <c r="G278" s="49">
        <v>440</v>
      </c>
      <c r="H278" s="4">
        <f t="shared" ref="H278" si="84">G278*E278</f>
        <v>8.8000000000000009E-2</v>
      </c>
      <c r="I278" s="7">
        <f t="shared" si="83"/>
        <v>1.5840000000000001</v>
      </c>
      <c r="J278" s="9">
        <f t="shared" si="81"/>
        <v>3.6000000000000003E-3</v>
      </c>
      <c r="L278"/>
      <c r="M278"/>
      <c r="N278"/>
      <c r="O278"/>
    </row>
    <row r="279" spans="1:15" ht="15.75" customHeight="1">
      <c r="A279" s="181"/>
      <c r="B279" s="64">
        <f t="shared" si="77"/>
        <v>2</v>
      </c>
      <c r="C279" s="220"/>
      <c r="D279" s="41" t="s">
        <v>79</v>
      </c>
      <c r="E279" s="6">
        <v>0.17199999999999999</v>
      </c>
      <c r="F279" s="53">
        <f t="shared" si="78"/>
        <v>18</v>
      </c>
      <c r="G279" s="49"/>
      <c r="H279" s="4"/>
      <c r="I279" s="7"/>
      <c r="J279" s="9">
        <f t="shared" si="81"/>
        <v>3.0959999999999996</v>
      </c>
      <c r="L279"/>
      <c r="M279"/>
      <c r="N279"/>
      <c r="O279"/>
    </row>
    <row r="280" spans="1:15" ht="15.75" customHeight="1">
      <c r="A280" s="181"/>
      <c r="B280" s="64">
        <f t="shared" si="77"/>
        <v>2</v>
      </c>
      <c r="C280" s="3" t="s">
        <v>38</v>
      </c>
      <c r="D280" s="46" t="s">
        <v>38</v>
      </c>
      <c r="E280" s="6">
        <v>0.04</v>
      </c>
      <c r="F280" s="53">
        <f t="shared" si="78"/>
        <v>18</v>
      </c>
      <c r="G280" s="49">
        <v>32</v>
      </c>
      <c r="H280" s="4">
        <f>G280*E280</f>
        <v>1.28</v>
      </c>
      <c r="I280" s="7">
        <f t="shared" ref="I280" si="85">J280*G280</f>
        <v>23.04</v>
      </c>
      <c r="J280" s="9">
        <f t="shared" si="81"/>
        <v>0.72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88"/>
      <c r="F281" s="88"/>
      <c r="G281" s="88"/>
      <c r="H281" s="2">
        <f>SUM(H263:H280)</f>
        <v>61.000000000000007</v>
      </c>
      <c r="I281" s="2">
        <f>SUM(I263:I280)</f>
        <v>1098.0000000000002</v>
      </c>
      <c r="J281" s="2">
        <f>SUM(J263:J280)</f>
        <v>17.294945454545452</v>
      </c>
    </row>
    <row r="282" spans="1:15" ht="15.75" customHeight="1">
      <c r="A282" s="180" t="s">
        <v>85</v>
      </c>
      <c r="B282" s="61">
        <v>2</v>
      </c>
      <c r="C282" s="217" t="s">
        <v>100</v>
      </c>
      <c r="D282" s="41" t="s">
        <v>4</v>
      </c>
      <c r="E282" s="6">
        <v>0.06</v>
      </c>
      <c r="F282" s="49">
        <v>13</v>
      </c>
      <c r="G282" s="51">
        <v>25</v>
      </c>
      <c r="H282" s="4">
        <f>G282*E282</f>
        <v>1.5</v>
      </c>
      <c r="I282" s="7">
        <f>J282*G282</f>
        <v>19.5</v>
      </c>
      <c r="J282" s="9">
        <f>F282*E282</f>
        <v>0.78</v>
      </c>
    </row>
    <row r="283" spans="1:15" ht="15.75" customHeight="1">
      <c r="A283" s="181"/>
      <c r="B283" s="64">
        <f>B282</f>
        <v>2</v>
      </c>
      <c r="C283" s="217"/>
      <c r="D283" s="41" t="s">
        <v>9</v>
      </c>
      <c r="E283" s="6">
        <v>8.0000000000000002E-3</v>
      </c>
      <c r="F283" s="53">
        <f>F282</f>
        <v>13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4.5760000000000005</v>
      </c>
      <c r="J283" s="9">
        <f t="shared" ref="J283:J303" si="88">F283*E283</f>
        <v>0.10400000000000001</v>
      </c>
    </row>
    <row r="284" spans="1:15" ht="15.75" customHeight="1">
      <c r="A284" s="181"/>
      <c r="B284" s="64">
        <f t="shared" ref="B284:B303" si="89">B283</f>
        <v>2</v>
      </c>
      <c r="C284" s="217"/>
      <c r="D284" s="42" t="s">
        <v>13</v>
      </c>
      <c r="E284" s="45">
        <v>2.0000000000000001E-4</v>
      </c>
      <c r="F284" s="53">
        <f t="shared" ref="F284:F303" si="90">F283</f>
        <v>13</v>
      </c>
      <c r="G284" s="51">
        <v>440</v>
      </c>
      <c r="H284" s="4">
        <f t="shared" si="86"/>
        <v>8.8000000000000009E-2</v>
      </c>
      <c r="I284" s="7">
        <f t="shared" si="87"/>
        <v>1.1440000000000001</v>
      </c>
      <c r="J284" s="9">
        <f t="shared" si="88"/>
        <v>2.6000000000000003E-3</v>
      </c>
    </row>
    <row r="285" spans="1:15" ht="15.75" customHeight="1">
      <c r="A285" s="181"/>
      <c r="B285" s="64">
        <f t="shared" si="89"/>
        <v>2</v>
      </c>
      <c r="C285" s="217"/>
      <c r="D285" s="41" t="s">
        <v>12</v>
      </c>
      <c r="E285" s="6">
        <v>3.0000000000000001E-3</v>
      </c>
      <c r="F285" s="53">
        <f t="shared" si="90"/>
        <v>13</v>
      </c>
      <c r="G285" s="51">
        <v>46</v>
      </c>
      <c r="H285" s="4">
        <f t="shared" si="86"/>
        <v>0.13800000000000001</v>
      </c>
      <c r="I285" s="7">
        <f t="shared" si="87"/>
        <v>1.794</v>
      </c>
      <c r="J285" s="9">
        <f t="shared" si="88"/>
        <v>3.9E-2</v>
      </c>
    </row>
    <row r="286" spans="1:15" ht="15.75" customHeight="1">
      <c r="A286" s="181"/>
      <c r="B286" s="64">
        <f t="shared" si="89"/>
        <v>2</v>
      </c>
      <c r="C286" s="217"/>
      <c r="D286" s="42" t="s">
        <v>7</v>
      </c>
      <c r="E286" s="6">
        <v>3.0000000000000001E-3</v>
      </c>
      <c r="F286" s="53">
        <f t="shared" si="90"/>
        <v>13</v>
      </c>
      <c r="G286" s="49">
        <v>90</v>
      </c>
      <c r="H286" s="4">
        <f t="shared" si="86"/>
        <v>0.27</v>
      </c>
      <c r="I286" s="7">
        <f t="shared" si="87"/>
        <v>3.51</v>
      </c>
      <c r="J286" s="9">
        <f t="shared" si="88"/>
        <v>3.9E-2</v>
      </c>
    </row>
    <row r="287" spans="1:15" ht="15.75" customHeight="1">
      <c r="A287" s="181"/>
      <c r="B287" s="64">
        <f t="shared" si="89"/>
        <v>2</v>
      </c>
      <c r="C287" s="218" t="s">
        <v>23</v>
      </c>
      <c r="D287" s="41" t="s">
        <v>8</v>
      </c>
      <c r="E287" s="6">
        <v>0.1</v>
      </c>
      <c r="F287" s="53">
        <f t="shared" si="90"/>
        <v>13</v>
      </c>
      <c r="G287" s="49">
        <v>28</v>
      </c>
      <c r="H287" s="4">
        <f t="shared" si="86"/>
        <v>2.8000000000000003</v>
      </c>
      <c r="I287" s="7">
        <f t="shared" si="87"/>
        <v>36.4</v>
      </c>
      <c r="J287" s="9">
        <f t="shared" si="88"/>
        <v>1.3</v>
      </c>
    </row>
    <row r="288" spans="1:15" ht="15.75" customHeight="1">
      <c r="A288" s="181"/>
      <c r="B288" s="64">
        <f t="shared" si="89"/>
        <v>2</v>
      </c>
      <c r="C288" s="219"/>
      <c r="D288" s="41" t="s">
        <v>18</v>
      </c>
      <c r="E288" s="6">
        <v>0.02</v>
      </c>
      <c r="F288" s="53">
        <f t="shared" si="90"/>
        <v>13</v>
      </c>
      <c r="G288" s="49">
        <v>52</v>
      </c>
      <c r="H288" s="4">
        <f t="shared" si="86"/>
        <v>1.04</v>
      </c>
      <c r="I288" s="7">
        <f t="shared" si="87"/>
        <v>13.52</v>
      </c>
      <c r="J288" s="9">
        <f t="shared" si="88"/>
        <v>0.26</v>
      </c>
    </row>
    <row r="289" spans="1:15" ht="15.75" customHeight="1">
      <c r="A289" s="181"/>
      <c r="B289" s="64">
        <f t="shared" si="89"/>
        <v>2</v>
      </c>
      <c r="C289" s="219"/>
      <c r="D289" s="41" t="s">
        <v>9</v>
      </c>
      <c r="E289" s="6">
        <v>1.3000000000000001E-2</v>
      </c>
      <c r="F289" s="53">
        <f t="shared" si="90"/>
        <v>13</v>
      </c>
      <c r="G289" s="49">
        <v>44</v>
      </c>
      <c r="H289" s="4">
        <f t="shared" si="86"/>
        <v>0.57200000000000006</v>
      </c>
      <c r="I289" s="7">
        <f t="shared" si="87"/>
        <v>7.4360000000000008</v>
      </c>
      <c r="J289" s="9">
        <f t="shared" si="88"/>
        <v>0.16900000000000001</v>
      </c>
    </row>
    <row r="290" spans="1:15" ht="15.75" customHeight="1">
      <c r="A290" s="181"/>
      <c r="B290" s="64">
        <f t="shared" si="89"/>
        <v>2</v>
      </c>
      <c r="C290" s="219"/>
      <c r="D290" s="42" t="s">
        <v>11</v>
      </c>
      <c r="E290" s="6">
        <v>1.2E-2</v>
      </c>
      <c r="F290" s="53">
        <f t="shared" si="90"/>
        <v>13</v>
      </c>
      <c r="G290" s="49">
        <v>28</v>
      </c>
      <c r="H290" s="4">
        <f t="shared" si="86"/>
        <v>0.33600000000000002</v>
      </c>
      <c r="I290" s="7">
        <f t="shared" si="87"/>
        <v>4.3680000000000003</v>
      </c>
      <c r="J290" s="9">
        <f t="shared" si="88"/>
        <v>0.156</v>
      </c>
      <c r="L290"/>
      <c r="M290"/>
      <c r="N290"/>
      <c r="O290"/>
    </row>
    <row r="291" spans="1:15" ht="15.75" customHeight="1">
      <c r="A291" s="181"/>
      <c r="B291" s="64">
        <f t="shared" si="89"/>
        <v>2</v>
      </c>
      <c r="C291" s="219"/>
      <c r="D291" s="42" t="s">
        <v>7</v>
      </c>
      <c r="E291" s="6">
        <v>5.0000000000000001E-3</v>
      </c>
      <c r="F291" s="53">
        <f t="shared" si="90"/>
        <v>13</v>
      </c>
      <c r="G291" s="49">
        <v>90</v>
      </c>
      <c r="H291" s="4">
        <f t="shared" si="86"/>
        <v>0.45</v>
      </c>
      <c r="I291" s="7">
        <f t="shared" si="87"/>
        <v>5.8500000000000005</v>
      </c>
      <c r="J291" s="9">
        <f t="shared" si="88"/>
        <v>6.5000000000000002E-2</v>
      </c>
      <c r="L291"/>
      <c r="M291"/>
      <c r="N291"/>
      <c r="O291"/>
    </row>
    <row r="292" spans="1:15" ht="15.75" customHeight="1">
      <c r="A292" s="181"/>
      <c r="B292" s="64">
        <f t="shared" si="89"/>
        <v>2</v>
      </c>
      <c r="C292" s="220"/>
      <c r="D292" s="42" t="s">
        <v>79</v>
      </c>
      <c r="E292" s="6">
        <v>0.17499999999999999</v>
      </c>
      <c r="F292" s="53">
        <f t="shared" si="90"/>
        <v>13</v>
      </c>
      <c r="G292" s="50"/>
      <c r="H292" s="5"/>
      <c r="I292" s="7"/>
      <c r="J292" s="6">
        <f t="shared" si="88"/>
        <v>2.2749999999999999</v>
      </c>
      <c r="L292"/>
      <c r="M292"/>
      <c r="N292"/>
      <c r="O292"/>
    </row>
    <row r="293" spans="1:15" ht="15.75" customHeight="1">
      <c r="A293" s="181"/>
      <c r="B293" s="64">
        <f t="shared" si="89"/>
        <v>2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0"/>
        <v>13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345.56600000000003</v>
      </c>
      <c r="J293" s="9">
        <f t="shared" si="88"/>
        <v>1.7452828282828283</v>
      </c>
      <c r="L293"/>
      <c r="M293"/>
      <c r="N293"/>
      <c r="O293"/>
    </row>
    <row r="294" spans="1:15" ht="15.75" customHeight="1">
      <c r="A294" s="181"/>
      <c r="B294" s="64">
        <f t="shared" si="89"/>
        <v>2</v>
      </c>
      <c r="C294" s="222"/>
      <c r="D294" s="41" t="s">
        <v>9</v>
      </c>
      <c r="E294" s="6">
        <v>0.02</v>
      </c>
      <c r="F294" s="53">
        <f t="shared" si="90"/>
        <v>13</v>
      </c>
      <c r="G294" s="51">
        <v>44</v>
      </c>
      <c r="H294" s="4">
        <f>G294*E294</f>
        <v>0.88</v>
      </c>
      <c r="I294" s="7">
        <f t="shared" si="87"/>
        <v>11.440000000000001</v>
      </c>
      <c r="J294" s="9">
        <f t="shared" si="88"/>
        <v>0.26</v>
      </c>
      <c r="L294"/>
      <c r="M294"/>
      <c r="N294"/>
      <c r="O294"/>
    </row>
    <row r="295" spans="1:15" ht="15.75" customHeight="1">
      <c r="A295" s="181"/>
      <c r="B295" s="64">
        <f t="shared" si="89"/>
        <v>2</v>
      </c>
      <c r="C295" s="222"/>
      <c r="D295" s="42" t="s">
        <v>11</v>
      </c>
      <c r="E295" s="6">
        <v>1.2999999999999999E-2</v>
      </c>
      <c r="F295" s="53">
        <f t="shared" si="90"/>
        <v>13</v>
      </c>
      <c r="G295" s="49">
        <v>28</v>
      </c>
      <c r="H295" s="4">
        <f t="shared" ref="H295" si="91">G295*E295</f>
        <v>0.36399999999999999</v>
      </c>
      <c r="I295" s="7">
        <f t="shared" si="87"/>
        <v>4.7319999999999993</v>
      </c>
      <c r="J295" s="9">
        <f t="shared" si="88"/>
        <v>0.16899999999999998</v>
      </c>
      <c r="L295"/>
      <c r="M295"/>
      <c r="N295"/>
      <c r="O295"/>
    </row>
    <row r="296" spans="1:15" ht="15.75" customHeight="1">
      <c r="A296" s="181"/>
      <c r="B296" s="64">
        <f t="shared" si="89"/>
        <v>2</v>
      </c>
      <c r="C296" s="222"/>
      <c r="D296" s="42" t="s">
        <v>27</v>
      </c>
      <c r="E296" s="6">
        <v>0.01</v>
      </c>
      <c r="F296" s="53">
        <f t="shared" si="90"/>
        <v>13</v>
      </c>
      <c r="G296" s="49">
        <v>710</v>
      </c>
      <c r="H296" s="4">
        <f>G296*E296</f>
        <v>7.1000000000000005</v>
      </c>
      <c r="I296" s="7">
        <f t="shared" si="87"/>
        <v>92.3</v>
      </c>
      <c r="J296" s="9">
        <f t="shared" si="88"/>
        <v>0.13</v>
      </c>
    </row>
    <row r="297" spans="1:15" ht="15.75" customHeight="1">
      <c r="A297" s="181"/>
      <c r="B297" s="64">
        <f t="shared" si="89"/>
        <v>2</v>
      </c>
      <c r="C297" s="223"/>
      <c r="D297" s="42" t="s">
        <v>87</v>
      </c>
      <c r="E297" s="6">
        <v>5.8000000000000003E-2</v>
      </c>
      <c r="F297" s="53">
        <f t="shared" si="90"/>
        <v>13</v>
      </c>
      <c r="G297" s="49">
        <v>82</v>
      </c>
      <c r="H297" s="4">
        <f>G297*E297</f>
        <v>4.7560000000000002</v>
      </c>
      <c r="I297" s="7">
        <f>J297*G297</f>
        <v>61.828000000000003</v>
      </c>
      <c r="J297" s="9">
        <f>F297*E297</f>
        <v>0.754</v>
      </c>
    </row>
    <row r="298" spans="1:15" ht="15.75" customHeight="1">
      <c r="A298" s="181"/>
      <c r="B298" s="64">
        <f t="shared" si="89"/>
        <v>2</v>
      </c>
      <c r="C298" s="218" t="s">
        <v>92</v>
      </c>
      <c r="D298" s="41" t="s">
        <v>25</v>
      </c>
      <c r="E298" s="6">
        <v>4.5999999999999999E-2</v>
      </c>
      <c r="F298" s="53">
        <f t="shared" si="90"/>
        <v>13</v>
      </c>
      <c r="G298" s="62">
        <v>150</v>
      </c>
      <c r="H298" s="48">
        <f>G298*E298</f>
        <v>6.8999999999999995</v>
      </c>
      <c r="I298" s="48">
        <f>J298*G298</f>
        <v>89.7</v>
      </c>
      <c r="J298" s="6">
        <f>F298*E298</f>
        <v>0.59799999999999998</v>
      </c>
    </row>
    <row r="299" spans="1:15" s="17" customFormat="1" ht="15.75" customHeight="1">
      <c r="A299" s="181"/>
      <c r="B299" s="64">
        <f t="shared" si="89"/>
        <v>2</v>
      </c>
      <c r="C299" s="219"/>
      <c r="D299" s="41" t="s">
        <v>12</v>
      </c>
      <c r="E299" s="6">
        <v>2.4E-2</v>
      </c>
      <c r="F299" s="53">
        <f t="shared" si="90"/>
        <v>13</v>
      </c>
      <c r="G299" s="49">
        <v>46</v>
      </c>
      <c r="H299" s="4">
        <f t="shared" ref="H299:H302" si="92">G299*E299</f>
        <v>1.1040000000000001</v>
      </c>
      <c r="I299" s="7">
        <f t="shared" si="87"/>
        <v>14.352</v>
      </c>
      <c r="J299" s="9">
        <f t="shared" si="88"/>
        <v>0.312</v>
      </c>
      <c r="K299"/>
      <c r="L299" s="19"/>
      <c r="N299" s="25"/>
    </row>
    <row r="300" spans="1:15" ht="15.75" customHeight="1">
      <c r="A300" s="181"/>
      <c r="B300" s="64">
        <f t="shared" si="89"/>
        <v>2</v>
      </c>
      <c r="C300" s="219"/>
      <c r="D300" s="41" t="s">
        <v>13</v>
      </c>
      <c r="E300" s="45">
        <v>2.0000000000000001E-4</v>
      </c>
      <c r="F300" s="53">
        <f t="shared" si="90"/>
        <v>13</v>
      </c>
      <c r="G300" s="49">
        <v>440</v>
      </c>
      <c r="H300" s="4">
        <f t="shared" si="92"/>
        <v>8.8000000000000009E-2</v>
      </c>
      <c r="I300" s="7">
        <f t="shared" si="87"/>
        <v>1.1440000000000001</v>
      </c>
      <c r="J300" s="9">
        <f t="shared" si="88"/>
        <v>2.6000000000000003E-3</v>
      </c>
    </row>
    <row r="301" spans="1:15" ht="15.75" customHeight="1">
      <c r="A301" s="181"/>
      <c r="B301" s="64">
        <f t="shared" si="89"/>
        <v>2</v>
      </c>
      <c r="C301" s="220"/>
      <c r="D301" s="41" t="s">
        <v>79</v>
      </c>
      <c r="E301" s="6">
        <v>0.17199999999999999</v>
      </c>
      <c r="F301" s="53">
        <f t="shared" si="90"/>
        <v>13</v>
      </c>
      <c r="G301" s="49"/>
      <c r="H301" s="4"/>
      <c r="I301" s="7"/>
      <c r="J301" s="9">
        <f t="shared" si="88"/>
        <v>2.2359999999999998</v>
      </c>
      <c r="M301"/>
      <c r="N301"/>
      <c r="O301"/>
    </row>
    <row r="302" spans="1:15" ht="15.75" customHeight="1">
      <c r="A302" s="181"/>
      <c r="B302" s="64">
        <f t="shared" si="89"/>
        <v>2</v>
      </c>
      <c r="C302" s="3" t="s">
        <v>38</v>
      </c>
      <c r="D302" s="46" t="s">
        <v>38</v>
      </c>
      <c r="E302" s="6">
        <v>0.04</v>
      </c>
      <c r="F302" s="53">
        <f t="shared" si="90"/>
        <v>13</v>
      </c>
      <c r="G302" s="49">
        <v>32</v>
      </c>
      <c r="H302" s="4">
        <f t="shared" si="92"/>
        <v>1.28</v>
      </c>
      <c r="I302" s="7">
        <f t="shared" si="87"/>
        <v>16.64</v>
      </c>
      <c r="J302" s="9">
        <f t="shared" si="88"/>
        <v>0.52</v>
      </c>
    </row>
    <row r="303" spans="1:15" ht="15.75" customHeight="1">
      <c r="A303" s="181"/>
      <c r="B303" s="64">
        <f t="shared" si="89"/>
        <v>2</v>
      </c>
      <c r="C303" s="90" t="s">
        <v>22</v>
      </c>
      <c r="D303" s="44" t="s">
        <v>22</v>
      </c>
      <c r="E303" s="6">
        <v>0.05</v>
      </c>
      <c r="F303" s="53">
        <f t="shared" si="90"/>
        <v>13</v>
      </c>
      <c r="G303" s="50">
        <v>88</v>
      </c>
      <c r="H303" s="4">
        <f>G303*E303</f>
        <v>4.4000000000000004</v>
      </c>
      <c r="I303" s="7">
        <f t="shared" si="87"/>
        <v>57.2</v>
      </c>
      <c r="J303" s="9">
        <f t="shared" si="88"/>
        <v>0.65</v>
      </c>
    </row>
    <row r="304" spans="1:15" ht="15.75" customHeight="1">
      <c r="A304" s="210" t="s">
        <v>41</v>
      </c>
      <c r="B304" s="210"/>
      <c r="C304" s="210"/>
      <c r="D304" s="210"/>
      <c r="E304" s="88"/>
      <c r="F304" s="88"/>
      <c r="G304" s="88"/>
      <c r="H304" s="2">
        <f>SUM(H282:H303)</f>
        <v>61</v>
      </c>
      <c r="I304" s="2">
        <f>SUM(I282:I303)</f>
        <v>793</v>
      </c>
      <c r="J304" s="2">
        <f>SUM(J282:J303)</f>
        <v>12.566482828282828</v>
      </c>
    </row>
    <row r="305" spans="1:14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6466</v>
      </c>
      <c r="J305" s="31">
        <f>J27+J49+J73+J90+J128+J152+J177+J200+J233+J259+J281+J304</f>
        <v>99.614530303030307</v>
      </c>
    </row>
    <row r="306" spans="1:14" customFormat="1" ht="15" customHeight="1"/>
    <row r="308" spans="1:14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4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4">
      <c r="N310" s="14"/>
    </row>
    <row r="312" spans="1:14">
      <c r="I312" s="21"/>
    </row>
  </sheetData>
  <mergeCells count="91">
    <mergeCell ref="A304:D304"/>
    <mergeCell ref="A305:H305"/>
    <mergeCell ref="A308:C308"/>
    <mergeCell ref="F308:J308"/>
    <mergeCell ref="F309:J309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234:A258"/>
    <mergeCell ref="C234:C237"/>
    <mergeCell ref="C238:C247"/>
    <mergeCell ref="C248:C252"/>
    <mergeCell ref="C253:C255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177:D177"/>
    <mergeCell ref="A178:A199"/>
    <mergeCell ref="C178:C182"/>
    <mergeCell ref="C183:C188"/>
    <mergeCell ref="C189:C193"/>
    <mergeCell ref="C194:C197"/>
    <mergeCell ref="A152:D152"/>
    <mergeCell ref="A158:B158"/>
    <mergeCell ref="A159:A176"/>
    <mergeCell ref="C159:C164"/>
    <mergeCell ref="C165:C170"/>
    <mergeCell ref="C171:C172"/>
    <mergeCell ref="C173:C174"/>
    <mergeCell ref="A128:D128"/>
    <mergeCell ref="A129:A151"/>
    <mergeCell ref="C129:C132"/>
    <mergeCell ref="C133:C138"/>
    <mergeCell ref="C139:C143"/>
    <mergeCell ref="C144:C146"/>
    <mergeCell ref="C147:C150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73:D73"/>
    <mergeCell ref="A74:A89"/>
    <mergeCell ref="C74:C77"/>
    <mergeCell ref="C78:C83"/>
    <mergeCell ref="C84:C85"/>
    <mergeCell ref="C86:C87"/>
    <mergeCell ref="N43:P43"/>
    <mergeCell ref="N44:P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</mergeCells>
  <pageMargins left="0.33" right="0.28000000000000003" top="0.2" bottom="0.16" header="0.2" footer="0.16"/>
  <pageSetup paperSize="9" orientation="portrait" horizontalDpi="180" verticalDpi="180" r:id="rId1"/>
  <ignoredErrors>
    <ignoredError sqref="F236:F23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S312"/>
  <sheetViews>
    <sheetView view="pageLayout" topLeftCell="A283" zoomScale="80" zoomScalePageLayoutView="80" workbookViewId="0">
      <selection activeCell="F6" sqref="F6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2.7109375" customWidth="1"/>
    <col min="12" max="12" width="25" style="14" customWidth="1"/>
    <col min="13" max="13" width="14.28515625" style="14" customWidth="1"/>
    <col min="14" max="14" width="14.28515625" style="23" customWidth="1"/>
    <col min="15" max="15" width="14.28515625" style="14" customWidth="1"/>
    <col min="16" max="16" width="9.140625" style="14" customWidth="1"/>
    <col min="17" max="17" width="15.42578125" style="14" customWidth="1"/>
    <col min="18" max="16384" width="9.140625" style="14"/>
  </cols>
  <sheetData>
    <row r="2" spans="1:18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99</v>
      </c>
      <c r="L2" s="246"/>
      <c r="M2" s="246"/>
      <c r="N2" s="246"/>
      <c r="O2" s="246"/>
      <c r="P2" s="246"/>
      <c r="Q2" s="246"/>
      <c r="R2" s="22"/>
    </row>
    <row r="3" spans="1:18" s="15" customFormat="1" ht="15.6" customHeight="1">
      <c r="A3" s="207" t="s">
        <v>124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124</v>
      </c>
      <c r="L3" s="247"/>
      <c r="M3" s="247"/>
      <c r="N3" s="247"/>
      <c r="O3" s="247"/>
      <c r="P3" s="247"/>
      <c r="Q3" s="247"/>
      <c r="R3" s="40"/>
    </row>
    <row r="4" spans="1:18" s="15" customFormat="1" ht="15.75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  <c r="Q4" s="98">
        <v>44228</v>
      </c>
    </row>
    <row r="5" spans="1:18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125</v>
      </c>
      <c r="N5" s="13" t="s">
        <v>127</v>
      </c>
      <c r="O5" s="13" t="s">
        <v>126</v>
      </c>
      <c r="P5" s="27" t="s">
        <v>46</v>
      </c>
      <c r="Q5" s="27" t="s">
        <v>88</v>
      </c>
    </row>
    <row r="6" spans="1:18" ht="15.75" customHeight="1">
      <c r="A6" s="232" t="s">
        <v>48</v>
      </c>
      <c r="B6" s="60">
        <v>1</v>
      </c>
      <c r="C6" s="5" t="s">
        <v>59</v>
      </c>
      <c r="D6" s="41" t="s">
        <v>3</v>
      </c>
      <c r="E6" s="58">
        <v>0.06</v>
      </c>
      <c r="F6" s="49">
        <f>B6*97</f>
        <v>97</v>
      </c>
      <c r="G6" s="49">
        <v>120</v>
      </c>
      <c r="H6" s="54">
        <f>G6*E6</f>
        <v>7.1999999999999993</v>
      </c>
      <c r="I6" s="55">
        <f>J6*G6</f>
        <v>698.4</v>
      </c>
      <c r="J6" s="56">
        <f>F6*E6</f>
        <v>5.8199999999999994</v>
      </c>
      <c r="L6" s="41" t="s">
        <v>3</v>
      </c>
      <c r="M6" s="56">
        <f>J6+J107</f>
        <v>14.065000000000001</v>
      </c>
      <c r="N6" s="56">
        <v>2.125</v>
      </c>
      <c r="O6" s="56">
        <f>M6-N6</f>
        <v>11.940000000000001</v>
      </c>
      <c r="P6" s="51">
        <v>120</v>
      </c>
      <c r="Q6" s="57">
        <f>O6*P6</f>
        <v>1432.8000000000002</v>
      </c>
    </row>
    <row r="7" spans="1:18" ht="15.75" customHeight="1">
      <c r="A7" s="233"/>
      <c r="B7" s="63">
        <f>B6</f>
        <v>1</v>
      </c>
      <c r="C7" s="185" t="s">
        <v>40</v>
      </c>
      <c r="D7" s="41" t="s">
        <v>4</v>
      </c>
      <c r="E7" s="53">
        <v>2.5000000000000001E-2</v>
      </c>
      <c r="F7" s="53">
        <f>F6</f>
        <v>97</v>
      </c>
      <c r="G7" s="49">
        <v>25</v>
      </c>
      <c r="H7" s="54">
        <f t="shared" ref="H7:H26" si="0">G7*E7</f>
        <v>0.625</v>
      </c>
      <c r="I7" s="55">
        <f t="shared" ref="I7:I26" si="1">J7*G7</f>
        <v>60.625000000000007</v>
      </c>
      <c r="J7" s="56">
        <f t="shared" ref="J7:J26" si="2">F7*E7</f>
        <v>2.4250000000000003</v>
      </c>
      <c r="L7" s="41" t="s">
        <v>4</v>
      </c>
      <c r="M7" s="56">
        <f>J7+J178+J238+J282</f>
        <v>14.39</v>
      </c>
      <c r="N7" s="56">
        <v>1.31</v>
      </c>
      <c r="O7" s="56">
        <f t="shared" ref="O7:O39" si="3">M7-N7</f>
        <v>13.08</v>
      </c>
      <c r="P7" s="51">
        <v>25</v>
      </c>
      <c r="Q7" s="57">
        <f t="shared" ref="Q7:Q39" si="4">O7*P7</f>
        <v>327</v>
      </c>
    </row>
    <row r="8" spans="1:18" ht="15.75" customHeight="1">
      <c r="A8" s="233"/>
      <c r="B8" s="63">
        <f t="shared" ref="B8:B26" si="5">B7</f>
        <v>1</v>
      </c>
      <c r="C8" s="186"/>
      <c r="D8" s="41" t="s">
        <v>6</v>
      </c>
      <c r="E8" s="58">
        <v>0.05</v>
      </c>
      <c r="F8" s="53">
        <f t="shared" ref="F8:F26" si="6">F7</f>
        <v>97</v>
      </c>
      <c r="G8" s="50">
        <v>20</v>
      </c>
      <c r="H8" s="54">
        <f t="shared" si="0"/>
        <v>1</v>
      </c>
      <c r="I8" s="55">
        <f t="shared" si="1"/>
        <v>97.000000000000014</v>
      </c>
      <c r="J8" s="56">
        <f t="shared" si="2"/>
        <v>4.8500000000000005</v>
      </c>
      <c r="L8" s="41" t="s">
        <v>6</v>
      </c>
      <c r="M8" s="56">
        <f>J8+J28+J55+J129+J159+J211+J234+J239+J263</f>
        <v>35.055999999999997</v>
      </c>
      <c r="N8" s="56">
        <v>3.8809999999999998</v>
      </c>
      <c r="O8" s="56">
        <f t="shared" si="3"/>
        <v>31.174999999999997</v>
      </c>
      <c r="P8" s="51">
        <v>20</v>
      </c>
      <c r="Q8" s="57">
        <f t="shared" si="4"/>
        <v>623.5</v>
      </c>
    </row>
    <row r="9" spans="1:18" ht="15.75" customHeight="1">
      <c r="A9" s="233"/>
      <c r="B9" s="63">
        <f t="shared" si="5"/>
        <v>1</v>
      </c>
      <c r="C9" s="186"/>
      <c r="D9" s="41" t="s">
        <v>8</v>
      </c>
      <c r="E9" s="53">
        <v>2.7E-2</v>
      </c>
      <c r="F9" s="53">
        <f t="shared" si="6"/>
        <v>97</v>
      </c>
      <c r="G9" s="51">
        <v>28</v>
      </c>
      <c r="H9" s="54">
        <f t="shared" si="0"/>
        <v>0.75600000000000001</v>
      </c>
      <c r="I9" s="55">
        <f t="shared" si="1"/>
        <v>73.331999999999994</v>
      </c>
      <c r="J9" s="56">
        <f t="shared" si="2"/>
        <v>2.6189999999999998</v>
      </c>
      <c r="L9" s="41" t="s">
        <v>8</v>
      </c>
      <c r="M9" s="56">
        <f>J9+J30+J57+J66+J78+J111+J133+J144+J161+J165+J183+J216+J240+J253+J265+J274+J287</f>
        <v>153.70700000000002</v>
      </c>
      <c r="N9" s="56">
        <v>14.475000000000001</v>
      </c>
      <c r="O9" s="56">
        <f t="shared" si="3"/>
        <v>139.23200000000003</v>
      </c>
      <c r="P9" s="51">
        <v>28</v>
      </c>
      <c r="Q9" s="57">
        <f t="shared" si="4"/>
        <v>3898.496000000001</v>
      </c>
    </row>
    <row r="10" spans="1:18" ht="15.75" customHeight="1">
      <c r="A10" s="233"/>
      <c r="B10" s="63">
        <f t="shared" si="5"/>
        <v>1</v>
      </c>
      <c r="C10" s="186"/>
      <c r="D10" s="41" t="s">
        <v>9</v>
      </c>
      <c r="E10" s="53">
        <v>1.2999999999999999E-2</v>
      </c>
      <c r="F10" s="53">
        <f t="shared" si="6"/>
        <v>97</v>
      </c>
      <c r="G10" s="52">
        <v>44</v>
      </c>
      <c r="H10" s="54">
        <f t="shared" si="0"/>
        <v>0.57199999999999995</v>
      </c>
      <c r="I10" s="55">
        <f t="shared" si="1"/>
        <v>55.483999999999995</v>
      </c>
      <c r="J10" s="56">
        <f t="shared" si="2"/>
        <v>1.2609999999999999</v>
      </c>
      <c r="L10" s="41" t="s">
        <v>9</v>
      </c>
      <c r="M10" s="56">
        <f>J10+J19+J32+J59+J74+J80+J113+J119+J132+J135+J163+J167+J179+J185+J190+J214+J218+J224+J241+J267+J283+J289+J294</f>
        <v>34.902999999999999</v>
      </c>
      <c r="N10" s="56">
        <v>3.4390000000000001</v>
      </c>
      <c r="O10" s="56">
        <f t="shared" si="3"/>
        <v>31.463999999999999</v>
      </c>
      <c r="P10" s="51">
        <v>44</v>
      </c>
      <c r="Q10" s="57">
        <f t="shared" si="4"/>
        <v>1384.4159999999999</v>
      </c>
    </row>
    <row r="11" spans="1:18" ht="15.75" customHeight="1">
      <c r="A11" s="233"/>
      <c r="B11" s="63">
        <f t="shared" si="5"/>
        <v>1</v>
      </c>
      <c r="C11" s="186"/>
      <c r="D11" s="41" t="s">
        <v>11</v>
      </c>
      <c r="E11" s="53">
        <v>1.2E-2</v>
      </c>
      <c r="F11" s="53">
        <f t="shared" si="6"/>
        <v>97</v>
      </c>
      <c r="G11" s="49">
        <v>28</v>
      </c>
      <c r="H11" s="54">
        <f t="shared" si="0"/>
        <v>0.33600000000000002</v>
      </c>
      <c r="I11" s="55">
        <f t="shared" si="1"/>
        <v>32.591999999999999</v>
      </c>
      <c r="J11" s="56">
        <f t="shared" si="2"/>
        <v>1.1639999999999999</v>
      </c>
      <c r="L11" s="41" t="s">
        <v>11</v>
      </c>
      <c r="M11" s="56">
        <f>J11+J20+J33+J60+J81+J85+J108+J114+J120+J136+J142+J164+J168++J186+J191+J219+J225+J242+J268+J290+J295</f>
        <v>25.736000000000004</v>
      </c>
      <c r="N11" s="56">
        <v>2.6760000000000002</v>
      </c>
      <c r="O11" s="56">
        <f t="shared" si="3"/>
        <v>23.060000000000002</v>
      </c>
      <c r="P11" s="51">
        <v>28</v>
      </c>
      <c r="Q11" s="57">
        <f t="shared" si="4"/>
        <v>645.68000000000006</v>
      </c>
    </row>
    <row r="12" spans="1:18" ht="15.75" customHeight="1">
      <c r="A12" s="233"/>
      <c r="B12" s="63">
        <f t="shared" si="5"/>
        <v>1</v>
      </c>
      <c r="C12" s="186"/>
      <c r="D12" s="41" t="s">
        <v>32</v>
      </c>
      <c r="E12" s="53">
        <v>7.4999999999999997E-3</v>
      </c>
      <c r="F12" s="53">
        <f t="shared" si="6"/>
        <v>97</v>
      </c>
      <c r="G12" s="49">
        <v>170</v>
      </c>
      <c r="H12" s="54">
        <f t="shared" si="0"/>
        <v>1.2749999999999999</v>
      </c>
      <c r="I12" s="55">
        <f t="shared" si="1"/>
        <v>123.67499999999998</v>
      </c>
      <c r="J12" s="56">
        <f t="shared" si="2"/>
        <v>0.72749999999999992</v>
      </c>
      <c r="L12" s="41" t="s">
        <v>45</v>
      </c>
      <c r="M12" s="56">
        <f>J12+J63+J116+J141+J221+J243+J271</f>
        <v>5.6909999999999989</v>
      </c>
      <c r="N12" s="56">
        <v>0.57300000000000006</v>
      </c>
      <c r="O12" s="56">
        <f t="shared" si="3"/>
        <v>5.1179999999999986</v>
      </c>
      <c r="P12" s="51">
        <v>170</v>
      </c>
      <c r="Q12" s="57">
        <f t="shared" si="4"/>
        <v>870.05999999999972</v>
      </c>
    </row>
    <row r="13" spans="1:18" ht="15.75" customHeight="1">
      <c r="A13" s="233"/>
      <c r="B13" s="63">
        <f t="shared" si="5"/>
        <v>1</v>
      </c>
      <c r="C13" s="186"/>
      <c r="D13" s="41" t="s">
        <v>27</v>
      </c>
      <c r="E13" s="53">
        <v>5.0000000000000001E-3</v>
      </c>
      <c r="F13" s="53">
        <f t="shared" si="6"/>
        <v>97</v>
      </c>
      <c r="G13" s="49">
        <v>710</v>
      </c>
      <c r="H13" s="54">
        <f t="shared" si="0"/>
        <v>3.5500000000000003</v>
      </c>
      <c r="I13" s="55">
        <f t="shared" si="1"/>
        <v>344.34999999999997</v>
      </c>
      <c r="J13" s="56">
        <f t="shared" si="2"/>
        <v>0.48499999999999999</v>
      </c>
      <c r="L13" s="41" t="s">
        <v>27</v>
      </c>
      <c r="M13" s="56">
        <f>J13+J18+J42+J67+J87+J122+J145+J172+J174+J192+J227+J244+J254+J275+J296</f>
        <v>8.9809999999999999</v>
      </c>
      <c r="N13" s="56">
        <v>0.90800000000000036</v>
      </c>
      <c r="O13" s="56">
        <f t="shared" si="3"/>
        <v>8.0730000000000004</v>
      </c>
      <c r="P13" s="51">
        <v>710</v>
      </c>
      <c r="Q13" s="57">
        <f t="shared" si="4"/>
        <v>5731.83</v>
      </c>
    </row>
    <row r="14" spans="1:18" ht="15.75" customHeight="1">
      <c r="A14" s="233"/>
      <c r="B14" s="63">
        <f t="shared" si="5"/>
        <v>1</v>
      </c>
      <c r="C14" s="186"/>
      <c r="D14" s="41" t="s">
        <v>12</v>
      </c>
      <c r="E14" s="53">
        <v>2.5000000000000001E-3</v>
      </c>
      <c r="F14" s="53">
        <f t="shared" si="6"/>
        <v>97</v>
      </c>
      <c r="G14" s="49">
        <v>46</v>
      </c>
      <c r="H14" s="54">
        <f t="shared" si="0"/>
        <v>0.115</v>
      </c>
      <c r="I14" s="55">
        <f t="shared" si="1"/>
        <v>11.154999999999999</v>
      </c>
      <c r="J14" s="56">
        <f t="shared" si="2"/>
        <v>0.24249999999999999</v>
      </c>
      <c r="L14" s="41" t="s">
        <v>12</v>
      </c>
      <c r="M14" s="56">
        <f>J14+J23+J44+J69+J77+J124+J148+J181+J195+J229+J245+J277+J285+J299</f>
        <v>18.919</v>
      </c>
      <c r="N14" s="56">
        <v>1.8800000000000001</v>
      </c>
      <c r="O14" s="56">
        <f t="shared" si="3"/>
        <v>17.039000000000001</v>
      </c>
      <c r="P14" s="51">
        <v>46</v>
      </c>
      <c r="Q14" s="57">
        <f t="shared" si="4"/>
        <v>783.7940000000001</v>
      </c>
    </row>
    <row r="15" spans="1:18" ht="15.75" customHeight="1">
      <c r="A15" s="233"/>
      <c r="B15" s="63">
        <f t="shared" si="5"/>
        <v>1</v>
      </c>
      <c r="C15" s="186"/>
      <c r="D15" s="41" t="s">
        <v>13</v>
      </c>
      <c r="E15" s="53">
        <v>4.0000000000000002E-4</v>
      </c>
      <c r="F15" s="53">
        <f t="shared" si="6"/>
        <v>97</v>
      </c>
      <c r="G15" s="49">
        <v>440</v>
      </c>
      <c r="H15" s="54">
        <f t="shared" si="0"/>
        <v>0.17600000000000002</v>
      </c>
      <c r="I15" s="57">
        <f t="shared" si="1"/>
        <v>17.071999999999999</v>
      </c>
      <c r="J15" s="56">
        <f t="shared" si="2"/>
        <v>3.8800000000000001E-2</v>
      </c>
      <c r="L15" s="41" t="s">
        <v>13</v>
      </c>
      <c r="M15" s="56">
        <f>J15+J24+J45+J70+J125+J149+J180+J196+J230+J246+J278+J284+J300</f>
        <v>0.27</v>
      </c>
      <c r="N15" s="56">
        <v>2.8999999999999995E-2</v>
      </c>
      <c r="O15" s="56">
        <f t="shared" si="3"/>
        <v>0.24100000000000002</v>
      </c>
      <c r="P15" s="51">
        <v>440</v>
      </c>
      <c r="Q15" s="57">
        <f t="shared" si="4"/>
        <v>106.04</v>
      </c>
    </row>
    <row r="16" spans="1:18" ht="15.75" customHeight="1">
      <c r="A16" s="233"/>
      <c r="B16" s="63">
        <f t="shared" si="5"/>
        <v>1</v>
      </c>
      <c r="C16" s="187"/>
      <c r="D16" s="41" t="s">
        <v>79</v>
      </c>
      <c r="E16" s="58">
        <v>0.2</v>
      </c>
      <c r="F16" s="53">
        <f t="shared" si="6"/>
        <v>97</v>
      </c>
      <c r="G16" s="49"/>
      <c r="H16" s="54"/>
      <c r="I16" s="55"/>
      <c r="J16" s="56">
        <f>F16*E16</f>
        <v>19.400000000000002</v>
      </c>
      <c r="L16" s="41" t="s">
        <v>81</v>
      </c>
      <c r="M16" s="56">
        <f>J17+J36+J61+J110+J118+J139+J215+J223+J248+J269</f>
        <v>64.990199999999987</v>
      </c>
      <c r="N16" s="56">
        <v>6.7870848484848487</v>
      </c>
      <c r="O16" s="56">
        <f t="shared" si="3"/>
        <v>58.203115151515135</v>
      </c>
      <c r="P16" s="51">
        <v>330</v>
      </c>
      <c r="Q16" s="57">
        <f t="shared" si="4"/>
        <v>19207.027999999995</v>
      </c>
    </row>
    <row r="17" spans="1:17" ht="15.75" customHeight="1">
      <c r="A17" s="233"/>
      <c r="B17" s="63">
        <f t="shared" si="5"/>
        <v>1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6"/>
        <v>97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2681.3709999999992</v>
      </c>
      <c r="J17" s="56">
        <f t="shared" si="2"/>
        <v>8.1253666666666646</v>
      </c>
      <c r="L17" s="41" t="s">
        <v>87</v>
      </c>
      <c r="M17" s="56">
        <f>J21+J86+J112+J193+J217+J297</f>
        <v>20.668000000000003</v>
      </c>
      <c r="N17" s="56">
        <v>2.1340000000000003</v>
      </c>
      <c r="O17" s="56">
        <f t="shared" si="3"/>
        <v>18.534000000000002</v>
      </c>
      <c r="P17" s="51">
        <v>82</v>
      </c>
      <c r="Q17" s="57">
        <f t="shared" si="4"/>
        <v>1519.7880000000002</v>
      </c>
    </row>
    <row r="18" spans="1:17" ht="15.75" customHeight="1">
      <c r="A18" s="233"/>
      <c r="B18" s="63">
        <f t="shared" si="5"/>
        <v>1</v>
      </c>
      <c r="C18" s="238"/>
      <c r="D18" s="41" t="s">
        <v>27</v>
      </c>
      <c r="E18" s="58">
        <v>8.0000000000000002E-3</v>
      </c>
      <c r="F18" s="53">
        <f t="shared" si="6"/>
        <v>97</v>
      </c>
      <c r="G18" s="49">
        <v>710</v>
      </c>
      <c r="H18" s="54">
        <f t="shared" si="0"/>
        <v>5.68</v>
      </c>
      <c r="I18" s="55">
        <f t="shared" si="1"/>
        <v>550.96</v>
      </c>
      <c r="J18" s="56">
        <f t="shared" si="2"/>
        <v>0.77600000000000002</v>
      </c>
      <c r="L18" s="41" t="s">
        <v>74</v>
      </c>
      <c r="M18" s="56">
        <f>J22+J43+J147+J228</f>
        <v>7.0600000000000005</v>
      </c>
      <c r="N18" s="56">
        <v>0.98000000000000009</v>
      </c>
      <c r="O18" s="56">
        <f t="shared" si="3"/>
        <v>6.08</v>
      </c>
      <c r="P18" s="51">
        <v>250</v>
      </c>
      <c r="Q18" s="57">
        <f t="shared" si="4"/>
        <v>1520</v>
      </c>
    </row>
    <row r="19" spans="1:17" ht="15.75" customHeight="1">
      <c r="A19" s="233"/>
      <c r="B19" s="63">
        <f t="shared" si="5"/>
        <v>1</v>
      </c>
      <c r="C19" s="238"/>
      <c r="D19" s="41" t="s">
        <v>9</v>
      </c>
      <c r="E19" s="58">
        <v>1.6E-2</v>
      </c>
      <c r="F19" s="53">
        <f t="shared" si="6"/>
        <v>97</v>
      </c>
      <c r="G19" s="49">
        <v>44</v>
      </c>
      <c r="H19" s="54">
        <f t="shared" si="0"/>
        <v>0.70399999999999996</v>
      </c>
      <c r="I19" s="55">
        <f t="shared" si="1"/>
        <v>68.287999999999997</v>
      </c>
      <c r="J19" s="56">
        <f t="shared" si="2"/>
        <v>1.552</v>
      </c>
      <c r="L19" s="41" t="s">
        <v>38</v>
      </c>
      <c r="M19" s="56">
        <f>J26+J47+J72+J89+J127+J151+J176+J198+J232+J257+J280+J302+J37+J249</f>
        <v>49.385999999999996</v>
      </c>
      <c r="N19" s="56">
        <v>5.0780000000000012</v>
      </c>
      <c r="O19" s="56">
        <f t="shared" si="3"/>
        <v>44.307999999999993</v>
      </c>
      <c r="P19" s="51">
        <v>32</v>
      </c>
      <c r="Q19" s="57">
        <f t="shared" si="4"/>
        <v>1417.8559999999998</v>
      </c>
    </row>
    <row r="20" spans="1:17" ht="15.75" customHeight="1">
      <c r="A20" s="233"/>
      <c r="B20" s="63">
        <f t="shared" si="5"/>
        <v>1</v>
      </c>
      <c r="C20" s="238"/>
      <c r="D20" s="41" t="s">
        <v>11</v>
      </c>
      <c r="E20" s="58">
        <v>1.0999999999999999E-2</v>
      </c>
      <c r="F20" s="53">
        <f t="shared" si="6"/>
        <v>97</v>
      </c>
      <c r="G20" s="49">
        <v>28</v>
      </c>
      <c r="H20" s="54">
        <f t="shared" si="0"/>
        <v>0.308</v>
      </c>
      <c r="I20" s="55">
        <f t="shared" si="1"/>
        <v>29.875999999999998</v>
      </c>
      <c r="J20" s="56">
        <f t="shared" si="2"/>
        <v>1.0669999999999999</v>
      </c>
      <c r="L20" s="41" t="s">
        <v>14</v>
      </c>
      <c r="M20" s="56">
        <f>J68+J75+J194+J276</f>
        <v>16.198999999999998</v>
      </c>
      <c r="N20" s="56">
        <v>0.88800000000000001</v>
      </c>
      <c r="O20" s="56">
        <f t="shared" si="3"/>
        <v>15.310999999999998</v>
      </c>
      <c r="P20" s="51">
        <v>100</v>
      </c>
      <c r="Q20" s="57">
        <f t="shared" si="4"/>
        <v>1531.1</v>
      </c>
    </row>
    <row r="21" spans="1:17" ht="15.75" customHeight="1">
      <c r="A21" s="233"/>
      <c r="B21" s="63">
        <f t="shared" si="5"/>
        <v>1</v>
      </c>
      <c r="C21" s="238"/>
      <c r="D21" s="41" t="s">
        <v>87</v>
      </c>
      <c r="E21" s="58">
        <v>4.5999999999999999E-2</v>
      </c>
      <c r="F21" s="53">
        <f t="shared" si="6"/>
        <v>97</v>
      </c>
      <c r="G21" s="49">
        <v>82</v>
      </c>
      <c r="H21" s="54">
        <f t="shared" si="0"/>
        <v>3.7719999999999998</v>
      </c>
      <c r="I21" s="55">
        <f t="shared" si="1"/>
        <v>365.88399999999996</v>
      </c>
      <c r="J21" s="56">
        <f t="shared" si="2"/>
        <v>4.4619999999999997</v>
      </c>
      <c r="L21" s="42" t="s">
        <v>7</v>
      </c>
      <c r="M21" s="56">
        <f>J29+J34+J40+J56+J82+J109+J115+J131+J137+J140+J160+J169+J182+J187+J213+J220+J237+J252+J264+J286+J291</f>
        <v>7.7040000000000015</v>
      </c>
      <c r="N21" s="56">
        <v>0.78500000000000025</v>
      </c>
      <c r="O21" s="56">
        <f t="shared" si="3"/>
        <v>6.9190000000000014</v>
      </c>
      <c r="P21" s="51">
        <v>90</v>
      </c>
      <c r="Q21" s="57">
        <f t="shared" si="4"/>
        <v>622.71000000000015</v>
      </c>
    </row>
    <row r="22" spans="1:17" ht="15.75" customHeight="1">
      <c r="A22" s="233"/>
      <c r="B22" s="63">
        <f t="shared" si="5"/>
        <v>1</v>
      </c>
      <c r="C22" s="218" t="s">
        <v>39</v>
      </c>
      <c r="D22" s="41" t="s">
        <v>74</v>
      </c>
      <c r="E22" s="58">
        <v>0.02</v>
      </c>
      <c r="F22" s="53">
        <f t="shared" si="6"/>
        <v>97</v>
      </c>
      <c r="G22" s="49">
        <v>250</v>
      </c>
      <c r="H22" s="54">
        <f t="shared" si="0"/>
        <v>5</v>
      </c>
      <c r="I22" s="55">
        <f t="shared" si="1"/>
        <v>485</v>
      </c>
      <c r="J22" s="56">
        <f t="shared" si="2"/>
        <v>1.94</v>
      </c>
      <c r="L22" s="42" t="s">
        <v>18</v>
      </c>
      <c r="M22" s="56">
        <f>J31+J184+J288</f>
        <v>5.12</v>
      </c>
      <c r="N22" s="56">
        <v>0.48000000000000004</v>
      </c>
      <c r="O22" s="56">
        <f t="shared" si="3"/>
        <v>4.6399999999999997</v>
      </c>
      <c r="P22" s="51">
        <v>52</v>
      </c>
      <c r="Q22" s="57">
        <f t="shared" si="4"/>
        <v>241.27999999999997</v>
      </c>
    </row>
    <row r="23" spans="1:17" ht="15.75" customHeight="1">
      <c r="A23" s="233"/>
      <c r="B23" s="63">
        <f t="shared" si="5"/>
        <v>1</v>
      </c>
      <c r="C23" s="219"/>
      <c r="D23" s="41" t="s">
        <v>12</v>
      </c>
      <c r="E23" s="58">
        <v>0.02</v>
      </c>
      <c r="F23" s="53">
        <f t="shared" si="6"/>
        <v>97</v>
      </c>
      <c r="G23" s="49">
        <v>46</v>
      </c>
      <c r="H23" s="54">
        <f t="shared" si="0"/>
        <v>0.92</v>
      </c>
      <c r="I23" s="55">
        <f t="shared" si="1"/>
        <v>89.24</v>
      </c>
      <c r="J23" s="56">
        <f t="shared" si="2"/>
        <v>1.94</v>
      </c>
      <c r="L23" s="42" t="s">
        <v>69</v>
      </c>
      <c r="M23" s="56">
        <f>J38+J146+J250+J255</f>
        <v>6.1440000000000001</v>
      </c>
      <c r="N23" s="56">
        <v>0.79199999999999993</v>
      </c>
      <c r="O23" s="56">
        <f t="shared" si="3"/>
        <v>5.3520000000000003</v>
      </c>
      <c r="P23" s="51">
        <v>90</v>
      </c>
      <c r="Q23" s="57">
        <f t="shared" si="4"/>
        <v>481.68</v>
      </c>
    </row>
    <row r="24" spans="1:17" ht="15.75" customHeight="1">
      <c r="A24" s="233"/>
      <c r="B24" s="63">
        <f t="shared" si="5"/>
        <v>1</v>
      </c>
      <c r="C24" s="219"/>
      <c r="D24" s="41" t="s">
        <v>13</v>
      </c>
      <c r="E24" s="59">
        <v>2.0000000000000001E-4</v>
      </c>
      <c r="F24" s="53">
        <f t="shared" si="6"/>
        <v>97</v>
      </c>
      <c r="G24" s="49">
        <v>440</v>
      </c>
      <c r="H24" s="54">
        <f t="shared" si="0"/>
        <v>8.8000000000000009E-2</v>
      </c>
      <c r="I24" s="57">
        <f t="shared" si="1"/>
        <v>8.5359999999999996</v>
      </c>
      <c r="J24" s="56">
        <f>F24*E24</f>
        <v>1.9400000000000001E-2</v>
      </c>
      <c r="L24" s="42" t="s">
        <v>19</v>
      </c>
      <c r="M24" s="56">
        <f>J39+J251</f>
        <v>0.97</v>
      </c>
      <c r="N24" s="56">
        <v>0.11</v>
      </c>
      <c r="O24" s="56">
        <f t="shared" si="3"/>
        <v>0.86</v>
      </c>
      <c r="P24" s="51">
        <v>100</v>
      </c>
      <c r="Q24" s="57">
        <f t="shared" si="4"/>
        <v>86</v>
      </c>
    </row>
    <row r="25" spans="1:17" ht="15.75" customHeight="1">
      <c r="A25" s="233"/>
      <c r="B25" s="63">
        <f t="shared" si="5"/>
        <v>1</v>
      </c>
      <c r="C25" s="220"/>
      <c r="D25" s="41" t="s">
        <v>79</v>
      </c>
      <c r="E25" s="58">
        <v>0.2</v>
      </c>
      <c r="F25" s="53">
        <f t="shared" si="6"/>
        <v>97</v>
      </c>
      <c r="G25" s="49"/>
      <c r="H25" s="54"/>
      <c r="I25" s="55"/>
      <c r="J25" s="56">
        <f t="shared" si="2"/>
        <v>19.400000000000002</v>
      </c>
      <c r="L25" s="42" t="s">
        <v>21</v>
      </c>
      <c r="M25" s="56">
        <f>J41+J173</f>
        <v>11.834</v>
      </c>
      <c r="N25" s="56">
        <v>1.2809999999999999</v>
      </c>
      <c r="O25" s="56">
        <f t="shared" si="3"/>
        <v>10.552999999999999</v>
      </c>
      <c r="P25" s="51">
        <v>90</v>
      </c>
      <c r="Q25" s="57">
        <f t="shared" si="4"/>
        <v>949.76999999999987</v>
      </c>
    </row>
    <row r="26" spans="1:17" ht="15.75" customHeight="1">
      <c r="A26" s="233"/>
      <c r="B26" s="63">
        <f t="shared" si="5"/>
        <v>1</v>
      </c>
      <c r="C26" s="96" t="s">
        <v>38</v>
      </c>
      <c r="D26" s="41" t="s">
        <v>38</v>
      </c>
      <c r="E26" s="58">
        <v>0.04</v>
      </c>
      <c r="F26" s="53">
        <f t="shared" si="6"/>
        <v>97</v>
      </c>
      <c r="G26" s="49">
        <v>32</v>
      </c>
      <c r="H26" s="54">
        <f t="shared" si="0"/>
        <v>1.28</v>
      </c>
      <c r="I26" s="55">
        <f t="shared" si="1"/>
        <v>124.16</v>
      </c>
      <c r="J26" s="56">
        <f t="shared" si="2"/>
        <v>3.88</v>
      </c>
      <c r="L26" s="41" t="s">
        <v>70</v>
      </c>
      <c r="M26" s="56">
        <f>J48</f>
        <v>9.7000000000000011</v>
      </c>
      <c r="N26" s="56">
        <v>1.3</v>
      </c>
      <c r="O26" s="56">
        <f t="shared" si="3"/>
        <v>8.4</v>
      </c>
      <c r="P26" s="51">
        <v>94</v>
      </c>
      <c r="Q26" s="57">
        <f t="shared" si="4"/>
        <v>789.6</v>
      </c>
    </row>
    <row r="27" spans="1:17" ht="15.75" customHeight="1">
      <c r="A27" s="210" t="s">
        <v>41</v>
      </c>
      <c r="B27" s="210"/>
      <c r="C27" s="210"/>
      <c r="D27" s="210"/>
      <c r="E27" s="94"/>
      <c r="F27" s="94"/>
      <c r="G27" s="94"/>
      <c r="H27" s="2">
        <f>SUM(H6:H26)</f>
        <v>60.999999999999993</v>
      </c>
      <c r="I27" s="2">
        <f>SUM(I6:I26)</f>
        <v>5916.9999999999982</v>
      </c>
      <c r="J27" s="2">
        <f>SUM(J6:J26)</f>
        <v>82.194566666666645</v>
      </c>
      <c r="L27" s="41" t="s">
        <v>10</v>
      </c>
      <c r="M27" s="56">
        <f>J58+J162+J266</f>
        <v>7.2750000000000004</v>
      </c>
      <c r="N27" s="56">
        <v>0.42500000000000004</v>
      </c>
      <c r="O27" s="56">
        <f t="shared" si="3"/>
        <v>6.8500000000000005</v>
      </c>
      <c r="P27" s="51">
        <v>86</v>
      </c>
      <c r="Q27" s="57">
        <f t="shared" si="4"/>
        <v>589.1</v>
      </c>
    </row>
    <row r="28" spans="1:17" ht="15.75" customHeight="1">
      <c r="A28" s="239" t="s">
        <v>52</v>
      </c>
      <c r="B28" s="60">
        <v>1</v>
      </c>
      <c r="C28" s="244" t="s">
        <v>20</v>
      </c>
      <c r="D28" s="42" t="s">
        <v>6</v>
      </c>
      <c r="E28" s="6">
        <v>7.2999999999999995E-2</v>
      </c>
      <c r="F28" s="50">
        <f>B28*97</f>
        <v>97</v>
      </c>
      <c r="G28" s="51">
        <v>20</v>
      </c>
      <c r="H28" s="5">
        <f>E28*G28</f>
        <v>1.46</v>
      </c>
      <c r="I28" s="7">
        <f t="shared" ref="I28:I47" si="7">J28*G28</f>
        <v>141.62</v>
      </c>
      <c r="J28" s="6">
        <f>F28*E28</f>
        <v>7.0809999999999995</v>
      </c>
      <c r="L28" s="41" t="s">
        <v>57</v>
      </c>
      <c r="M28" s="56">
        <f>J62+J270</f>
        <v>5.8199999999999994</v>
      </c>
      <c r="N28" s="56">
        <v>0.27</v>
      </c>
      <c r="O28" s="56">
        <f t="shared" si="3"/>
        <v>5.5499999999999989</v>
      </c>
      <c r="P28" s="51">
        <v>120</v>
      </c>
      <c r="Q28" s="57">
        <f t="shared" si="4"/>
        <v>665.99999999999989</v>
      </c>
    </row>
    <row r="29" spans="1:17" ht="15.75" customHeight="1">
      <c r="A29" s="239"/>
      <c r="B29" s="63">
        <f>B28</f>
        <v>1</v>
      </c>
      <c r="C29" s="245"/>
      <c r="D29" s="42" t="s">
        <v>7</v>
      </c>
      <c r="E29" s="6">
        <v>4.0000000000000001E-3</v>
      </c>
      <c r="F29" s="54">
        <f>F28</f>
        <v>97</v>
      </c>
      <c r="G29" s="50">
        <v>90</v>
      </c>
      <c r="H29" s="5">
        <f t="shared" ref="H29:H48" si="8">E29*G29</f>
        <v>0.36</v>
      </c>
      <c r="I29" s="7">
        <f t="shared" si="7"/>
        <v>34.92</v>
      </c>
      <c r="J29" s="6">
        <f t="shared" ref="J29:J48" si="9">F29*E29</f>
        <v>0.38800000000000001</v>
      </c>
      <c r="L29" s="41" t="s">
        <v>24</v>
      </c>
      <c r="M29" s="56">
        <f>J64+J272</f>
        <v>0.38800000000000001</v>
      </c>
      <c r="N29" s="56">
        <v>1.8000000000000002E-2</v>
      </c>
      <c r="O29" s="56">
        <f t="shared" si="3"/>
        <v>0.37</v>
      </c>
      <c r="P29" s="51">
        <v>200</v>
      </c>
      <c r="Q29" s="57">
        <f t="shared" si="4"/>
        <v>74</v>
      </c>
    </row>
    <row r="30" spans="1:17" ht="15.75" customHeight="1">
      <c r="A30" s="239"/>
      <c r="B30" s="63">
        <f t="shared" ref="B30:B48" si="10">B29</f>
        <v>1</v>
      </c>
      <c r="C30" s="240" t="s">
        <v>23</v>
      </c>
      <c r="D30" s="42" t="s">
        <v>8</v>
      </c>
      <c r="E30" s="6">
        <v>0.1</v>
      </c>
      <c r="F30" s="54">
        <f t="shared" ref="F30:F48" si="11">F29</f>
        <v>97</v>
      </c>
      <c r="G30" s="49">
        <v>28</v>
      </c>
      <c r="H30" s="5">
        <f t="shared" si="8"/>
        <v>2.8000000000000003</v>
      </c>
      <c r="I30" s="7">
        <f t="shared" si="7"/>
        <v>271.60000000000002</v>
      </c>
      <c r="J30" s="6">
        <f t="shared" si="9"/>
        <v>9.7000000000000011</v>
      </c>
      <c r="L30" s="43" t="s">
        <v>15</v>
      </c>
      <c r="M30" s="56">
        <f>J76+J235</f>
        <v>1.94</v>
      </c>
      <c r="N30" s="56">
        <v>0.19</v>
      </c>
      <c r="O30" s="56">
        <f t="shared" si="3"/>
        <v>1.75</v>
      </c>
      <c r="P30" s="51">
        <v>140</v>
      </c>
      <c r="Q30" s="57">
        <f t="shared" si="4"/>
        <v>245</v>
      </c>
    </row>
    <row r="31" spans="1:17" ht="15.75" customHeight="1">
      <c r="A31" s="239"/>
      <c r="B31" s="63">
        <f t="shared" si="10"/>
        <v>1</v>
      </c>
      <c r="C31" s="241"/>
      <c r="D31" s="42" t="s">
        <v>18</v>
      </c>
      <c r="E31" s="6">
        <v>0.02</v>
      </c>
      <c r="F31" s="54">
        <f t="shared" si="11"/>
        <v>97</v>
      </c>
      <c r="G31" s="50">
        <v>52</v>
      </c>
      <c r="H31" s="5">
        <f t="shared" si="8"/>
        <v>1.04</v>
      </c>
      <c r="I31" s="7">
        <f t="shared" si="7"/>
        <v>100.88</v>
      </c>
      <c r="J31" s="6">
        <f t="shared" si="9"/>
        <v>1.94</v>
      </c>
      <c r="L31" s="41" t="s">
        <v>61</v>
      </c>
      <c r="M31" s="56">
        <f>J84+J171+J189+J293</f>
        <v>41.879777777777775</v>
      </c>
      <c r="N31" s="56">
        <v>3.3508787878787882</v>
      </c>
      <c r="O31" s="56">
        <f t="shared" si="3"/>
        <v>38.528898989898984</v>
      </c>
      <c r="P31" s="51">
        <v>198</v>
      </c>
      <c r="Q31" s="57">
        <f t="shared" si="4"/>
        <v>7628.7219999999988</v>
      </c>
    </row>
    <row r="32" spans="1:17" ht="15.75" customHeight="1">
      <c r="A32" s="239"/>
      <c r="B32" s="63">
        <f t="shared" si="10"/>
        <v>1</v>
      </c>
      <c r="C32" s="241"/>
      <c r="D32" s="42" t="s">
        <v>9</v>
      </c>
      <c r="E32" s="6">
        <v>1.2999999999999999E-2</v>
      </c>
      <c r="F32" s="54">
        <f t="shared" si="11"/>
        <v>97</v>
      </c>
      <c r="G32" s="50">
        <v>44</v>
      </c>
      <c r="H32" s="5">
        <f t="shared" si="8"/>
        <v>0.57199999999999995</v>
      </c>
      <c r="I32" s="7">
        <f t="shared" si="7"/>
        <v>55.483999999999995</v>
      </c>
      <c r="J32" s="6">
        <f t="shared" si="9"/>
        <v>1.2609999999999999</v>
      </c>
      <c r="L32" s="43" t="s">
        <v>65</v>
      </c>
      <c r="M32" s="56">
        <f>J88+J175+J256</f>
        <v>58.2</v>
      </c>
      <c r="N32" s="56">
        <v>5.4</v>
      </c>
      <c r="O32" s="56">
        <f t="shared" si="3"/>
        <v>52.800000000000004</v>
      </c>
      <c r="P32" s="51">
        <v>72</v>
      </c>
      <c r="Q32" s="57">
        <f t="shared" si="4"/>
        <v>3801.6000000000004</v>
      </c>
    </row>
    <row r="33" spans="1:19" ht="15.75" customHeight="1">
      <c r="A33" s="239"/>
      <c r="B33" s="63">
        <f t="shared" si="10"/>
        <v>1</v>
      </c>
      <c r="C33" s="241"/>
      <c r="D33" s="42" t="s">
        <v>11</v>
      </c>
      <c r="E33" s="6">
        <v>1.2E-2</v>
      </c>
      <c r="F33" s="54">
        <f t="shared" si="11"/>
        <v>97</v>
      </c>
      <c r="G33" s="50">
        <v>28</v>
      </c>
      <c r="H33" s="5">
        <f t="shared" si="8"/>
        <v>0.33600000000000002</v>
      </c>
      <c r="I33" s="7">
        <f t="shared" si="7"/>
        <v>32.591999999999999</v>
      </c>
      <c r="J33" s="6">
        <f t="shared" si="9"/>
        <v>1.1639999999999999</v>
      </c>
      <c r="L33" s="44" t="s">
        <v>22</v>
      </c>
      <c r="M33" s="56">
        <f>J199+J258+J303</f>
        <v>12.8</v>
      </c>
      <c r="N33" s="56">
        <v>1</v>
      </c>
      <c r="O33" s="56">
        <f t="shared" si="3"/>
        <v>11.8</v>
      </c>
      <c r="P33" s="51">
        <v>88</v>
      </c>
      <c r="Q33" s="57">
        <f t="shared" si="4"/>
        <v>1038.4000000000001</v>
      </c>
    </row>
    <row r="34" spans="1:19" ht="15.75" customHeight="1">
      <c r="A34" s="239"/>
      <c r="B34" s="63">
        <f t="shared" si="10"/>
        <v>1</v>
      </c>
      <c r="C34" s="241"/>
      <c r="D34" s="42" t="s">
        <v>7</v>
      </c>
      <c r="E34" s="6">
        <v>5.0000000000000001E-3</v>
      </c>
      <c r="F34" s="54">
        <f t="shared" si="11"/>
        <v>97</v>
      </c>
      <c r="G34" s="50">
        <v>90</v>
      </c>
      <c r="H34" s="5">
        <f t="shared" si="8"/>
        <v>0.45</v>
      </c>
      <c r="I34" s="7">
        <f t="shared" si="7"/>
        <v>43.65</v>
      </c>
      <c r="J34" s="6">
        <f t="shared" si="9"/>
        <v>0.48499999999999999</v>
      </c>
      <c r="L34" s="41" t="s">
        <v>25</v>
      </c>
      <c r="M34" s="56">
        <f>J123+J298</f>
        <v>7.3140000000000001</v>
      </c>
      <c r="N34" s="56">
        <v>0.91999999999999993</v>
      </c>
      <c r="O34" s="56">
        <f t="shared" si="3"/>
        <v>6.3940000000000001</v>
      </c>
      <c r="P34" s="51">
        <v>150</v>
      </c>
      <c r="Q34" s="57">
        <f t="shared" si="4"/>
        <v>959.1</v>
      </c>
    </row>
    <row r="35" spans="1:19" ht="15.75" customHeight="1">
      <c r="A35" s="239"/>
      <c r="B35" s="63">
        <f t="shared" si="10"/>
        <v>1</v>
      </c>
      <c r="C35" s="242"/>
      <c r="D35" s="42" t="s">
        <v>79</v>
      </c>
      <c r="E35" s="6">
        <v>0.17499999999999999</v>
      </c>
      <c r="F35" s="54">
        <f t="shared" si="11"/>
        <v>97</v>
      </c>
      <c r="G35" s="50"/>
      <c r="H35" s="5"/>
      <c r="I35" s="7"/>
      <c r="J35" s="6">
        <f t="shared" si="9"/>
        <v>16.974999999999998</v>
      </c>
      <c r="L35" s="41" t="s">
        <v>17</v>
      </c>
      <c r="M35" s="56">
        <f>J236</f>
        <v>0.97</v>
      </c>
      <c r="N35" s="56">
        <v>0.09</v>
      </c>
      <c r="O35" s="56">
        <f t="shared" si="3"/>
        <v>0.88</v>
      </c>
      <c r="P35" s="51">
        <v>150</v>
      </c>
      <c r="Q35" s="57">
        <f t="shared" si="4"/>
        <v>132</v>
      </c>
    </row>
    <row r="36" spans="1:19" ht="15.75" customHeight="1">
      <c r="A36" s="239"/>
      <c r="B36" s="63">
        <f t="shared" si="10"/>
        <v>1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1"/>
        <v>97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2340.2219999999998</v>
      </c>
      <c r="J36" s="6">
        <f t="shared" si="9"/>
        <v>7.0915818181818171</v>
      </c>
      <c r="L36" s="41" t="s">
        <v>89</v>
      </c>
      <c r="M36" s="56">
        <f>J79+J121+J166+J226</f>
        <v>11.834</v>
      </c>
      <c r="N36" s="56">
        <v>1.1489999999999998</v>
      </c>
      <c r="O36" s="56">
        <f t="shared" si="3"/>
        <v>10.685</v>
      </c>
      <c r="P36" s="51">
        <v>50</v>
      </c>
      <c r="Q36" s="57">
        <f t="shared" si="4"/>
        <v>534.25</v>
      </c>
    </row>
    <row r="37" spans="1:19" ht="15.75" customHeight="1">
      <c r="A37" s="239"/>
      <c r="B37" s="63">
        <f t="shared" si="10"/>
        <v>1</v>
      </c>
      <c r="C37" s="230"/>
      <c r="D37" s="42" t="s">
        <v>38</v>
      </c>
      <c r="E37" s="6">
        <v>9.0000000000000011E-3</v>
      </c>
      <c r="F37" s="54">
        <f t="shared" si="11"/>
        <v>97</v>
      </c>
      <c r="G37" s="50">
        <v>32</v>
      </c>
      <c r="H37" s="5">
        <f t="shared" si="8"/>
        <v>0.28800000000000003</v>
      </c>
      <c r="I37" s="7">
        <f t="shared" si="7"/>
        <v>27.936000000000003</v>
      </c>
      <c r="J37" s="6">
        <f t="shared" si="9"/>
        <v>0.87300000000000011</v>
      </c>
      <c r="L37" s="42" t="s">
        <v>35</v>
      </c>
      <c r="M37" s="56">
        <f>J130+J212</f>
        <v>3.1799999999999997</v>
      </c>
      <c r="N37" s="56">
        <v>0.38</v>
      </c>
      <c r="O37" s="56">
        <f t="shared" si="3"/>
        <v>2.8</v>
      </c>
      <c r="P37" s="51">
        <v>81</v>
      </c>
      <c r="Q37" s="57">
        <f t="shared" si="4"/>
        <v>226.79999999999998</v>
      </c>
    </row>
    <row r="38" spans="1:19" ht="15.75" customHeight="1">
      <c r="A38" s="239"/>
      <c r="B38" s="63">
        <f t="shared" si="10"/>
        <v>1</v>
      </c>
      <c r="C38" s="230"/>
      <c r="D38" s="42" t="s">
        <v>69</v>
      </c>
      <c r="E38" s="6">
        <v>1.2E-2</v>
      </c>
      <c r="F38" s="54">
        <f t="shared" si="11"/>
        <v>97</v>
      </c>
      <c r="G38" s="50">
        <v>90</v>
      </c>
      <c r="H38" s="5">
        <f t="shared" si="8"/>
        <v>1.08</v>
      </c>
      <c r="I38" s="7">
        <f t="shared" si="7"/>
        <v>104.75999999999999</v>
      </c>
      <c r="J38" s="6">
        <f t="shared" si="9"/>
        <v>1.1639999999999999</v>
      </c>
      <c r="L38" s="41" t="s">
        <v>73</v>
      </c>
      <c r="M38" s="56">
        <f>J134</f>
        <v>0.31</v>
      </c>
      <c r="N38" s="56">
        <v>6.5000000000000002E-2</v>
      </c>
      <c r="O38" s="56">
        <f t="shared" si="3"/>
        <v>0.245</v>
      </c>
      <c r="P38" s="51">
        <v>40</v>
      </c>
      <c r="Q38" s="57">
        <f t="shared" si="4"/>
        <v>9.8000000000000007</v>
      </c>
    </row>
    <row r="39" spans="1:19" ht="15.75" customHeight="1">
      <c r="A39" s="239"/>
      <c r="B39" s="63">
        <f t="shared" si="10"/>
        <v>1</v>
      </c>
      <c r="C39" s="230"/>
      <c r="D39" s="42" t="s">
        <v>19</v>
      </c>
      <c r="E39" s="6">
        <v>5.0000000000000001E-3</v>
      </c>
      <c r="F39" s="54">
        <f t="shared" si="11"/>
        <v>97</v>
      </c>
      <c r="G39" s="50">
        <v>100</v>
      </c>
      <c r="H39" s="5">
        <f t="shared" si="8"/>
        <v>0.5</v>
      </c>
      <c r="I39" s="7">
        <f t="shared" si="7"/>
        <v>48.5</v>
      </c>
      <c r="J39" s="6">
        <f t="shared" si="9"/>
        <v>0.48499999999999999</v>
      </c>
      <c r="L39" s="41" t="s">
        <v>16</v>
      </c>
      <c r="M39" s="56">
        <f>J143</f>
        <v>0.248</v>
      </c>
      <c r="N39" s="56">
        <v>5.2000000000000005E-2</v>
      </c>
      <c r="O39" s="56">
        <f t="shared" si="3"/>
        <v>0.19600000000000001</v>
      </c>
      <c r="P39" s="51">
        <v>50</v>
      </c>
      <c r="Q39" s="57">
        <f t="shared" si="4"/>
        <v>9.8000000000000007</v>
      </c>
    </row>
    <row r="40" spans="1:19" ht="15.75" customHeight="1">
      <c r="A40" s="239"/>
      <c r="B40" s="63">
        <f t="shared" si="10"/>
        <v>1</v>
      </c>
      <c r="C40" s="230"/>
      <c r="D40" s="42" t="s">
        <v>7</v>
      </c>
      <c r="E40" s="6">
        <v>3.0000000000000001E-3</v>
      </c>
      <c r="F40" s="54">
        <f t="shared" si="11"/>
        <v>97</v>
      </c>
      <c r="G40" s="50">
        <v>90</v>
      </c>
      <c r="H40" s="5">
        <f t="shared" si="8"/>
        <v>0.27</v>
      </c>
      <c r="I40" s="7">
        <f t="shared" si="7"/>
        <v>26.189999999999998</v>
      </c>
      <c r="J40" s="6">
        <f t="shared" si="9"/>
        <v>0.29099999999999998</v>
      </c>
      <c r="L40" s="79" t="s">
        <v>41</v>
      </c>
      <c r="M40" s="81">
        <f>SUM(M6:M39)</f>
        <v>663.6519777777778</v>
      </c>
      <c r="N40" s="81">
        <f>SUM(N6:N39)</f>
        <v>65.220963636363635</v>
      </c>
      <c r="O40" s="81">
        <f>SUM(O6:O39)</f>
        <v>598.43101414141381</v>
      </c>
      <c r="P40" s="81"/>
      <c r="Q40" s="31">
        <f>SUM(Q6:Q39)</f>
        <v>60085</v>
      </c>
      <c r="R40"/>
      <c r="S40"/>
    </row>
    <row r="41" spans="1:19" ht="15.75" customHeight="1">
      <c r="A41" s="239"/>
      <c r="B41" s="63">
        <f t="shared" si="10"/>
        <v>1</v>
      </c>
      <c r="C41" s="234" t="s">
        <v>26</v>
      </c>
      <c r="D41" s="42" t="s">
        <v>21</v>
      </c>
      <c r="E41" s="6">
        <v>6.0999999999999999E-2</v>
      </c>
      <c r="F41" s="54">
        <f t="shared" si="11"/>
        <v>97</v>
      </c>
      <c r="G41" s="50">
        <v>90</v>
      </c>
      <c r="H41" s="5">
        <f t="shared" si="8"/>
        <v>5.49</v>
      </c>
      <c r="I41" s="7">
        <f t="shared" si="7"/>
        <v>532.53</v>
      </c>
      <c r="J41" s="6">
        <f t="shared" si="9"/>
        <v>5.9169999999999998</v>
      </c>
      <c r="L41"/>
      <c r="M41"/>
      <c r="N41"/>
      <c r="O41" s="30"/>
      <c r="Q41"/>
      <c r="R41"/>
      <c r="S41"/>
    </row>
    <row r="42" spans="1:19" ht="15.75" customHeight="1">
      <c r="A42" s="239"/>
      <c r="B42" s="63">
        <f t="shared" si="10"/>
        <v>1</v>
      </c>
      <c r="C42" s="234"/>
      <c r="D42" s="42" t="s">
        <v>27</v>
      </c>
      <c r="E42" s="6">
        <v>6.0000000000000001E-3</v>
      </c>
      <c r="F42" s="54">
        <f t="shared" si="11"/>
        <v>97</v>
      </c>
      <c r="G42" s="50">
        <v>710</v>
      </c>
      <c r="H42" s="5">
        <f t="shared" si="8"/>
        <v>4.26</v>
      </c>
      <c r="I42" s="7">
        <f t="shared" si="7"/>
        <v>413.21999999999997</v>
      </c>
      <c r="J42" s="6">
        <f t="shared" si="9"/>
        <v>0.58199999999999996</v>
      </c>
      <c r="L42" s="22"/>
      <c r="M42" s="22"/>
      <c r="N42" s="22"/>
      <c r="O42"/>
      <c r="Q42"/>
      <c r="R42"/>
      <c r="S42"/>
    </row>
    <row r="43" spans="1:19" ht="15.75" customHeight="1">
      <c r="A43" s="239"/>
      <c r="B43" s="63">
        <f t="shared" si="10"/>
        <v>1</v>
      </c>
      <c r="C43" s="218" t="s">
        <v>39</v>
      </c>
      <c r="D43" s="41" t="s">
        <v>76</v>
      </c>
      <c r="E43" s="8">
        <v>0.02</v>
      </c>
      <c r="F43" s="54">
        <f t="shared" si="11"/>
        <v>97</v>
      </c>
      <c r="G43" s="49">
        <v>250</v>
      </c>
      <c r="H43" s="4">
        <f t="shared" ref="H43:H45" si="12">G43*E43</f>
        <v>5</v>
      </c>
      <c r="I43" s="7">
        <f t="shared" si="7"/>
        <v>485</v>
      </c>
      <c r="J43" s="9">
        <f t="shared" si="9"/>
        <v>1.94</v>
      </c>
      <c r="L43" s="97" t="s">
        <v>103</v>
      </c>
      <c r="M43" s="66"/>
      <c r="N43" s="82"/>
      <c r="O43" s="215" t="s">
        <v>105</v>
      </c>
      <c r="P43" s="215"/>
      <c r="Q43" s="215"/>
      <c r="R43"/>
      <c r="S43"/>
    </row>
    <row r="44" spans="1:19" s="17" customFormat="1" ht="15.75" customHeight="1">
      <c r="A44" s="239"/>
      <c r="B44" s="63">
        <f t="shared" si="10"/>
        <v>1</v>
      </c>
      <c r="C44" s="219"/>
      <c r="D44" s="41" t="s">
        <v>12</v>
      </c>
      <c r="E44" s="8">
        <v>0.02</v>
      </c>
      <c r="F44" s="54">
        <f t="shared" si="11"/>
        <v>97</v>
      </c>
      <c r="G44" s="49">
        <v>46</v>
      </c>
      <c r="H44" s="4">
        <f t="shared" si="12"/>
        <v>0.92</v>
      </c>
      <c r="I44" s="7">
        <f t="shared" si="7"/>
        <v>89.24</v>
      </c>
      <c r="J44" s="9">
        <f t="shared" si="9"/>
        <v>1.94</v>
      </c>
      <c r="K44"/>
      <c r="L44" s="32"/>
      <c r="M44" s="35" t="s">
        <v>95</v>
      </c>
      <c r="O44" s="243" t="s">
        <v>96</v>
      </c>
      <c r="P44" s="243"/>
      <c r="Q44" s="243"/>
      <c r="R44"/>
      <c r="S44"/>
    </row>
    <row r="45" spans="1:19" ht="15.75" customHeight="1">
      <c r="A45" s="239"/>
      <c r="B45" s="63">
        <f t="shared" si="10"/>
        <v>1</v>
      </c>
      <c r="C45" s="219"/>
      <c r="D45" s="41" t="s">
        <v>13</v>
      </c>
      <c r="E45" s="20">
        <v>2.0000000000000001E-4</v>
      </c>
      <c r="F45" s="54">
        <f t="shared" si="11"/>
        <v>97</v>
      </c>
      <c r="G45" s="49">
        <v>440</v>
      </c>
      <c r="H45" s="4">
        <f t="shared" si="12"/>
        <v>8.8000000000000009E-2</v>
      </c>
      <c r="I45" s="7">
        <f t="shared" si="7"/>
        <v>8.5359999999999996</v>
      </c>
      <c r="J45" s="9">
        <f>F45*E45</f>
        <v>1.9400000000000001E-2</v>
      </c>
      <c r="L45"/>
      <c r="M45" s="30"/>
      <c r="N45"/>
      <c r="O45"/>
      <c r="P45"/>
      <c r="Q45"/>
      <c r="R45"/>
    </row>
    <row r="46" spans="1:19" ht="15.75" customHeight="1">
      <c r="A46" s="239"/>
      <c r="B46" s="63">
        <f t="shared" si="10"/>
        <v>1</v>
      </c>
      <c r="C46" s="220"/>
      <c r="D46" s="41" t="s">
        <v>79</v>
      </c>
      <c r="E46" s="20">
        <v>0.2</v>
      </c>
      <c r="F46" s="54">
        <f t="shared" si="11"/>
        <v>97</v>
      </c>
      <c r="G46" s="49"/>
      <c r="H46" s="4"/>
      <c r="I46" s="7"/>
      <c r="J46" s="9">
        <f t="shared" si="9"/>
        <v>19.400000000000002</v>
      </c>
      <c r="L46"/>
      <c r="M46" s="30"/>
      <c r="N46"/>
      <c r="O46"/>
      <c r="P46"/>
      <c r="Q46"/>
      <c r="R46"/>
    </row>
    <row r="47" spans="1:19" ht="15.75" customHeight="1">
      <c r="A47" s="239"/>
      <c r="B47" s="63">
        <f t="shared" si="10"/>
        <v>1</v>
      </c>
      <c r="C47" s="95" t="s">
        <v>38</v>
      </c>
      <c r="D47" s="42" t="s">
        <v>38</v>
      </c>
      <c r="E47" s="6">
        <v>0.08</v>
      </c>
      <c r="F47" s="54">
        <f t="shared" si="11"/>
        <v>97</v>
      </c>
      <c r="G47" s="50">
        <v>32</v>
      </c>
      <c r="H47" s="5">
        <f t="shared" si="8"/>
        <v>2.56</v>
      </c>
      <c r="I47" s="7">
        <f t="shared" si="7"/>
        <v>248.32</v>
      </c>
      <c r="J47" s="6">
        <f t="shared" si="9"/>
        <v>7.76</v>
      </c>
      <c r="L47"/>
      <c r="M47" s="28"/>
      <c r="N47" s="30"/>
      <c r="O47"/>
      <c r="P47"/>
      <c r="Q47"/>
      <c r="R47"/>
    </row>
    <row r="48" spans="1:19" ht="15.75" customHeight="1">
      <c r="A48" s="239"/>
      <c r="B48" s="63">
        <f t="shared" si="10"/>
        <v>1</v>
      </c>
      <c r="C48" s="10" t="s">
        <v>70</v>
      </c>
      <c r="D48" s="41" t="s">
        <v>70</v>
      </c>
      <c r="E48" s="9">
        <v>0.1</v>
      </c>
      <c r="F48" s="54">
        <f t="shared" si="11"/>
        <v>97</v>
      </c>
      <c r="G48" s="50">
        <v>94</v>
      </c>
      <c r="H48" s="5">
        <f t="shared" si="8"/>
        <v>9.4</v>
      </c>
      <c r="I48" s="7">
        <f>J48*G48</f>
        <v>911.80000000000007</v>
      </c>
      <c r="J48" s="6">
        <f t="shared" si="9"/>
        <v>9.7000000000000011</v>
      </c>
      <c r="L48"/>
      <c r="M48"/>
      <c r="N48"/>
      <c r="O48"/>
      <c r="P48"/>
      <c r="Q48"/>
      <c r="R48"/>
    </row>
    <row r="49" spans="1:12" ht="15.75" customHeight="1">
      <c r="A49" s="210" t="s">
        <v>41</v>
      </c>
      <c r="B49" s="210"/>
      <c r="C49" s="210"/>
      <c r="D49" s="210"/>
      <c r="E49" s="94"/>
      <c r="F49" s="94"/>
      <c r="G49" s="94"/>
      <c r="H49" s="2">
        <f>SUM(H28:H48)</f>
        <v>61.000000000000007</v>
      </c>
      <c r="I49" s="2">
        <f>SUM(I28:I48)</f>
        <v>5917</v>
      </c>
      <c r="J49" s="2">
        <f>SUM(J28:J48)</f>
        <v>96.156981818181819</v>
      </c>
    </row>
    <row r="50" spans="1:12" customFormat="1" ht="15.75" customHeight="1"/>
    <row r="51" spans="1:12" customFormat="1" ht="15.75" customHeight="1"/>
    <row r="52" spans="1:12" customFormat="1" ht="15.75" customHeight="1"/>
    <row r="53" spans="1:12" customFormat="1" ht="15.75" customHeight="1"/>
    <row r="54" spans="1:12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>
      <c r="A55" s="180" t="s">
        <v>54</v>
      </c>
      <c r="B55" s="61">
        <v>1</v>
      </c>
      <c r="C55" s="226" t="s">
        <v>5</v>
      </c>
      <c r="D55" s="41" t="s">
        <v>6</v>
      </c>
      <c r="E55" s="8">
        <v>2.5999999999999999E-2</v>
      </c>
      <c r="F55" s="49">
        <f>B55*97</f>
        <v>97</v>
      </c>
      <c r="G55" s="49">
        <v>20</v>
      </c>
      <c r="H55" s="5">
        <f>G55*E55</f>
        <v>0.52</v>
      </c>
      <c r="I55" s="7">
        <f>J55*G55</f>
        <v>50.44</v>
      </c>
      <c r="J55" s="9">
        <f>F55*E55</f>
        <v>2.5219999999999998</v>
      </c>
      <c r="L55" s="18"/>
    </row>
    <row r="56" spans="1:12" ht="15.75" customHeight="1">
      <c r="A56" s="181"/>
      <c r="B56" s="64">
        <f>B55</f>
        <v>1</v>
      </c>
      <c r="C56" s="227"/>
      <c r="D56" s="41" t="s">
        <v>7</v>
      </c>
      <c r="E56" s="8">
        <v>6.0000000000000001E-3</v>
      </c>
      <c r="F56" s="53">
        <f>F55</f>
        <v>97</v>
      </c>
      <c r="G56" s="49">
        <v>90</v>
      </c>
      <c r="H56" s="5">
        <f t="shared" ref="H56:H57" si="13">G56*E56</f>
        <v>0.54</v>
      </c>
      <c r="I56" s="7">
        <f t="shared" ref="I56:I60" si="14">J56*G56</f>
        <v>52.379999999999995</v>
      </c>
      <c r="J56" s="9">
        <f t="shared" ref="J56:J60" si="15">F56*E56</f>
        <v>0.58199999999999996</v>
      </c>
      <c r="L56" s="18"/>
    </row>
    <row r="57" spans="1:12" ht="15.75" customHeight="1">
      <c r="A57" s="181"/>
      <c r="B57" s="64">
        <f t="shared" ref="B57:B72" si="16">B56</f>
        <v>1</v>
      </c>
      <c r="C57" s="227"/>
      <c r="D57" s="41" t="s">
        <v>8</v>
      </c>
      <c r="E57" s="8">
        <v>3.5000000000000003E-2</v>
      </c>
      <c r="F57" s="53">
        <f t="shared" ref="F57:F72" si="17">F56</f>
        <v>97</v>
      </c>
      <c r="G57" s="49">
        <v>28</v>
      </c>
      <c r="H57" s="5">
        <f t="shared" si="13"/>
        <v>0.98000000000000009</v>
      </c>
      <c r="I57" s="7">
        <f t="shared" si="14"/>
        <v>95.060000000000016</v>
      </c>
      <c r="J57" s="9">
        <f>F57*E57</f>
        <v>3.3950000000000005</v>
      </c>
      <c r="L57" s="18"/>
    </row>
    <row r="58" spans="1:12" ht="15.75" customHeight="1">
      <c r="A58" s="181"/>
      <c r="B58" s="64">
        <f t="shared" si="16"/>
        <v>1</v>
      </c>
      <c r="C58" s="227"/>
      <c r="D58" s="41" t="s">
        <v>10</v>
      </c>
      <c r="E58" s="8">
        <v>2.5000000000000001E-2</v>
      </c>
      <c r="F58" s="53">
        <f t="shared" si="17"/>
        <v>97</v>
      </c>
      <c r="G58" s="49">
        <v>86</v>
      </c>
      <c r="H58" s="5">
        <f>G58*E58</f>
        <v>2.15</v>
      </c>
      <c r="I58" s="7">
        <f t="shared" si="14"/>
        <v>208.55</v>
      </c>
      <c r="J58" s="9">
        <f t="shared" si="15"/>
        <v>2.4250000000000003</v>
      </c>
      <c r="L58" s="18"/>
    </row>
    <row r="59" spans="1:12" ht="15.75" customHeight="1">
      <c r="A59" s="181"/>
      <c r="B59" s="64">
        <f t="shared" si="16"/>
        <v>1</v>
      </c>
      <c r="C59" s="227"/>
      <c r="D59" s="41" t="s">
        <v>9</v>
      </c>
      <c r="E59" s="8">
        <v>1.9E-2</v>
      </c>
      <c r="F59" s="53">
        <f t="shared" si="17"/>
        <v>97</v>
      </c>
      <c r="G59" s="49">
        <v>44</v>
      </c>
      <c r="H59" s="5">
        <f t="shared" ref="H59" si="18">G59*E59</f>
        <v>0.83599999999999997</v>
      </c>
      <c r="I59" s="7">
        <f t="shared" si="14"/>
        <v>81.091999999999999</v>
      </c>
      <c r="J59" s="9">
        <f t="shared" si="15"/>
        <v>1.843</v>
      </c>
      <c r="L59" s="18"/>
    </row>
    <row r="60" spans="1:12" ht="15.75" customHeight="1">
      <c r="A60" s="181"/>
      <c r="B60" s="64">
        <f t="shared" si="16"/>
        <v>1</v>
      </c>
      <c r="C60" s="228"/>
      <c r="D60" s="41" t="s">
        <v>11</v>
      </c>
      <c r="E60" s="8">
        <v>1.7999999999999999E-2</v>
      </c>
      <c r="F60" s="53">
        <f t="shared" si="17"/>
        <v>97</v>
      </c>
      <c r="G60" s="49">
        <v>28</v>
      </c>
      <c r="H60" s="5">
        <f>G60*E60</f>
        <v>0.504</v>
      </c>
      <c r="I60" s="7">
        <f t="shared" si="14"/>
        <v>48.887999999999991</v>
      </c>
      <c r="J60" s="9">
        <f t="shared" si="15"/>
        <v>1.7459999999999998</v>
      </c>
      <c r="L60" s="18"/>
    </row>
    <row r="61" spans="1:12" ht="15.75" customHeight="1">
      <c r="A61" s="181"/>
      <c r="B61" s="64">
        <f t="shared" si="16"/>
        <v>1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7"/>
        <v>97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3221.1760000000004</v>
      </c>
      <c r="J61" s="9">
        <f>F61*E61</f>
        <v>9.7611393939393949</v>
      </c>
    </row>
    <row r="62" spans="1:12" ht="15.75" customHeight="1">
      <c r="A62" s="181"/>
      <c r="B62" s="64">
        <f t="shared" si="16"/>
        <v>1</v>
      </c>
      <c r="C62" s="227"/>
      <c r="D62" s="41" t="s">
        <v>57</v>
      </c>
      <c r="E62" s="6">
        <v>0.03</v>
      </c>
      <c r="F62" s="53">
        <f t="shared" si="17"/>
        <v>97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349.2</v>
      </c>
      <c r="J62" s="9">
        <f t="shared" ref="J62:J72" si="21">F62*E62</f>
        <v>2.9099999999999997</v>
      </c>
    </row>
    <row r="63" spans="1:12" ht="15.75" customHeight="1">
      <c r="A63" s="181"/>
      <c r="B63" s="64">
        <f t="shared" si="16"/>
        <v>1</v>
      </c>
      <c r="C63" s="227"/>
      <c r="D63" s="41" t="s">
        <v>32</v>
      </c>
      <c r="E63" s="6">
        <v>1.2E-2</v>
      </c>
      <c r="F63" s="53">
        <f t="shared" si="17"/>
        <v>97</v>
      </c>
      <c r="G63" s="51">
        <v>170</v>
      </c>
      <c r="H63" s="4">
        <f t="shared" si="19"/>
        <v>2.04</v>
      </c>
      <c r="I63" s="7">
        <f t="shared" si="20"/>
        <v>197.88</v>
      </c>
      <c r="J63" s="9">
        <f t="shared" si="21"/>
        <v>1.1639999999999999</v>
      </c>
    </row>
    <row r="64" spans="1:12" ht="15.75" customHeight="1">
      <c r="A64" s="181"/>
      <c r="B64" s="64">
        <f t="shared" si="16"/>
        <v>1</v>
      </c>
      <c r="C64" s="227"/>
      <c r="D64" s="41" t="s">
        <v>24</v>
      </c>
      <c r="E64" s="6">
        <v>2E-3</v>
      </c>
      <c r="F64" s="53">
        <f t="shared" si="17"/>
        <v>97</v>
      </c>
      <c r="G64" s="49">
        <v>200</v>
      </c>
      <c r="H64" s="4">
        <f t="shared" si="19"/>
        <v>0.4</v>
      </c>
      <c r="I64" s="7">
        <f t="shared" si="20"/>
        <v>38.800000000000004</v>
      </c>
      <c r="J64" s="9">
        <f t="shared" si="21"/>
        <v>0.19400000000000001</v>
      </c>
    </row>
    <row r="65" spans="1:15" ht="15.75" customHeight="1">
      <c r="A65" s="181"/>
      <c r="B65" s="64">
        <f t="shared" si="16"/>
        <v>1</v>
      </c>
      <c r="C65" s="228"/>
      <c r="D65" s="41" t="s">
        <v>79</v>
      </c>
      <c r="E65" s="6">
        <v>0.2</v>
      </c>
      <c r="F65" s="53">
        <f t="shared" si="17"/>
        <v>97</v>
      </c>
      <c r="G65" s="49"/>
      <c r="H65" s="4"/>
      <c r="I65" s="7"/>
      <c r="J65" s="9">
        <f t="shared" si="21"/>
        <v>19.400000000000002</v>
      </c>
    </row>
    <row r="66" spans="1:15" ht="15.75" customHeight="1">
      <c r="A66" s="181"/>
      <c r="B66" s="64">
        <f t="shared" si="16"/>
        <v>1</v>
      </c>
      <c r="C66" s="226" t="s">
        <v>82</v>
      </c>
      <c r="D66" s="41" t="s">
        <v>8</v>
      </c>
      <c r="E66" s="6">
        <v>0.2</v>
      </c>
      <c r="F66" s="53">
        <f t="shared" si="17"/>
        <v>97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543.20000000000005</v>
      </c>
      <c r="J66" s="9">
        <f t="shared" si="21"/>
        <v>19.400000000000002</v>
      </c>
    </row>
    <row r="67" spans="1:15" ht="15.75" customHeight="1">
      <c r="A67" s="181"/>
      <c r="B67" s="64">
        <f t="shared" si="16"/>
        <v>1</v>
      </c>
      <c r="C67" s="228"/>
      <c r="D67" s="41" t="s">
        <v>27</v>
      </c>
      <c r="E67" s="6">
        <v>5.0000000000000001E-3</v>
      </c>
      <c r="F67" s="53">
        <f t="shared" si="17"/>
        <v>97</v>
      </c>
      <c r="G67" s="49">
        <v>710</v>
      </c>
      <c r="H67" s="4">
        <f t="shared" si="22"/>
        <v>3.5500000000000003</v>
      </c>
      <c r="I67" s="7">
        <f t="shared" si="23"/>
        <v>344.34999999999997</v>
      </c>
      <c r="J67" s="9">
        <f t="shared" si="21"/>
        <v>0.48499999999999999</v>
      </c>
    </row>
    <row r="68" spans="1:15" ht="15.75" customHeight="1">
      <c r="A68" s="181"/>
      <c r="B68" s="64">
        <f t="shared" si="16"/>
        <v>1</v>
      </c>
      <c r="C68" s="218" t="s">
        <v>97</v>
      </c>
      <c r="D68" s="41" t="s">
        <v>14</v>
      </c>
      <c r="E68" s="6">
        <v>4.5999999999999999E-2</v>
      </c>
      <c r="F68" s="53">
        <f t="shared" si="17"/>
        <v>97</v>
      </c>
      <c r="G68" s="51">
        <v>100</v>
      </c>
      <c r="H68" s="4">
        <f>G68*E68</f>
        <v>4.5999999999999996</v>
      </c>
      <c r="I68" s="7">
        <f t="shared" si="20"/>
        <v>446.2</v>
      </c>
      <c r="J68" s="9">
        <f t="shared" si="21"/>
        <v>4.4619999999999997</v>
      </c>
    </row>
    <row r="69" spans="1:15" ht="15.75" customHeight="1">
      <c r="A69" s="181"/>
      <c r="B69" s="64">
        <f t="shared" si="16"/>
        <v>1</v>
      </c>
      <c r="C69" s="219"/>
      <c r="D69" s="41" t="s">
        <v>12</v>
      </c>
      <c r="E69" s="6">
        <v>2.4E-2</v>
      </c>
      <c r="F69" s="53">
        <f t="shared" si="17"/>
        <v>97</v>
      </c>
      <c r="G69" s="49">
        <v>46</v>
      </c>
      <c r="H69" s="4">
        <f>G69*E69</f>
        <v>1.1040000000000001</v>
      </c>
      <c r="I69" s="7">
        <f t="shared" si="20"/>
        <v>107.08799999999999</v>
      </c>
      <c r="J69" s="9">
        <f t="shared" si="21"/>
        <v>2.3279999999999998</v>
      </c>
    </row>
    <row r="70" spans="1:15" ht="15.75" customHeight="1">
      <c r="A70" s="181"/>
      <c r="B70" s="64">
        <f t="shared" si="16"/>
        <v>1</v>
      </c>
      <c r="C70" s="219"/>
      <c r="D70" s="41" t="s">
        <v>13</v>
      </c>
      <c r="E70" s="45">
        <v>2.0000000000000001E-4</v>
      </c>
      <c r="F70" s="53">
        <f t="shared" si="17"/>
        <v>97</v>
      </c>
      <c r="G70" s="49">
        <v>440</v>
      </c>
      <c r="H70" s="4">
        <f t="shared" si="19"/>
        <v>8.8000000000000009E-2</v>
      </c>
      <c r="I70" s="7">
        <f t="shared" si="20"/>
        <v>8.5359999999999996</v>
      </c>
      <c r="J70" s="9">
        <f t="shared" si="21"/>
        <v>1.9400000000000001E-2</v>
      </c>
      <c r="L70"/>
      <c r="M70"/>
      <c r="N70"/>
      <c r="O70"/>
    </row>
    <row r="71" spans="1:15" ht="15.75" customHeight="1">
      <c r="A71" s="181"/>
      <c r="B71" s="64">
        <f t="shared" si="16"/>
        <v>1</v>
      </c>
      <c r="C71" s="220"/>
      <c r="D71" s="41" t="s">
        <v>79</v>
      </c>
      <c r="E71" s="6">
        <v>0.17199999999999999</v>
      </c>
      <c r="F71" s="53">
        <f t="shared" si="17"/>
        <v>97</v>
      </c>
      <c r="G71" s="49"/>
      <c r="H71" s="4"/>
      <c r="I71" s="7"/>
      <c r="J71" s="9">
        <f t="shared" si="21"/>
        <v>16.683999999999997</v>
      </c>
      <c r="L71"/>
      <c r="M71"/>
      <c r="N71"/>
      <c r="O71"/>
    </row>
    <row r="72" spans="1:15" ht="15.75" customHeight="1">
      <c r="A72" s="181"/>
      <c r="B72" s="64">
        <f t="shared" si="16"/>
        <v>1</v>
      </c>
      <c r="C72" s="3" t="s">
        <v>38</v>
      </c>
      <c r="D72" s="46" t="s">
        <v>38</v>
      </c>
      <c r="E72" s="6">
        <v>0.04</v>
      </c>
      <c r="F72" s="53">
        <f t="shared" si="17"/>
        <v>97</v>
      </c>
      <c r="G72" s="49">
        <v>32</v>
      </c>
      <c r="H72" s="4">
        <f>G72*E72</f>
        <v>1.28</v>
      </c>
      <c r="I72" s="7">
        <f t="shared" si="20"/>
        <v>124.16</v>
      </c>
      <c r="J72" s="9">
        <f t="shared" si="21"/>
        <v>3.88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94"/>
      <c r="F73" s="94"/>
      <c r="G73" s="94"/>
      <c r="H73" s="2">
        <f>SUM(H55:H72)</f>
        <v>61.000000000000007</v>
      </c>
      <c r="I73" s="2">
        <f>SUM(I55:I72)</f>
        <v>5917</v>
      </c>
      <c r="J73" s="2">
        <f>SUM(J55:J72)</f>
        <v>93.200539393939408</v>
      </c>
      <c r="L73"/>
      <c r="M73"/>
      <c r="N73"/>
      <c r="O73"/>
    </row>
    <row r="74" spans="1:15" ht="15.75" customHeight="1">
      <c r="A74" s="239" t="s">
        <v>55</v>
      </c>
      <c r="B74" s="60">
        <v>1</v>
      </c>
      <c r="C74" s="229" t="s">
        <v>98</v>
      </c>
      <c r="D74" s="42" t="s">
        <v>9</v>
      </c>
      <c r="E74" s="6">
        <v>9.4E-2</v>
      </c>
      <c r="F74" s="50">
        <f>B74*97</f>
        <v>97</v>
      </c>
      <c r="G74" s="51">
        <v>44</v>
      </c>
      <c r="H74" s="5">
        <f>E74*G74</f>
        <v>4.1360000000000001</v>
      </c>
      <c r="I74" s="7">
        <f>J74*G74</f>
        <v>401.19200000000001</v>
      </c>
      <c r="J74" s="6">
        <f>F74*E74</f>
        <v>9.1180000000000003</v>
      </c>
      <c r="L74"/>
      <c r="M74"/>
      <c r="N74"/>
      <c r="O74"/>
    </row>
    <row r="75" spans="1:15" ht="15.75" customHeight="1">
      <c r="A75" s="239"/>
      <c r="B75" s="63">
        <f>B74</f>
        <v>1</v>
      </c>
      <c r="C75" s="229"/>
      <c r="D75" s="42" t="s">
        <v>29</v>
      </c>
      <c r="E75" s="6">
        <v>2.9000000000000001E-2</v>
      </c>
      <c r="F75" s="54">
        <f>F74</f>
        <v>97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281.3</v>
      </c>
      <c r="J75" s="6">
        <f t="shared" ref="J75:J89" si="26">F75*E75</f>
        <v>2.8130000000000002</v>
      </c>
      <c r="L75"/>
      <c r="M75"/>
      <c r="N75"/>
      <c r="O75"/>
    </row>
    <row r="76" spans="1:15" ht="15.75" customHeight="1">
      <c r="A76" s="239"/>
      <c r="B76" s="63">
        <f t="shared" ref="B76:B89" si="27">B75</f>
        <v>1</v>
      </c>
      <c r="C76" s="229"/>
      <c r="D76" s="42" t="s">
        <v>15</v>
      </c>
      <c r="E76" s="6">
        <v>0.01</v>
      </c>
      <c r="F76" s="54">
        <f t="shared" ref="F76:F89" si="28">F75</f>
        <v>97</v>
      </c>
      <c r="G76" s="51">
        <v>140</v>
      </c>
      <c r="H76" s="5">
        <f t="shared" si="24"/>
        <v>1.4000000000000001</v>
      </c>
      <c r="I76" s="7">
        <f t="shared" si="25"/>
        <v>135.79999999999998</v>
      </c>
      <c r="J76" s="6">
        <f t="shared" si="26"/>
        <v>0.97</v>
      </c>
      <c r="L76"/>
      <c r="M76"/>
      <c r="N76"/>
      <c r="O76"/>
    </row>
    <row r="77" spans="1:15" ht="15.75" customHeight="1">
      <c r="A77" s="239"/>
      <c r="B77" s="63">
        <f t="shared" si="27"/>
        <v>1</v>
      </c>
      <c r="C77" s="229"/>
      <c r="D77" s="42" t="s">
        <v>12</v>
      </c>
      <c r="E77" s="6">
        <v>1E-3</v>
      </c>
      <c r="F77" s="54">
        <f t="shared" si="28"/>
        <v>97</v>
      </c>
      <c r="G77" s="50">
        <v>46</v>
      </c>
      <c r="H77" s="5">
        <f t="shared" si="24"/>
        <v>4.5999999999999999E-2</v>
      </c>
      <c r="I77" s="7">
        <f t="shared" si="25"/>
        <v>4.4619999999999997</v>
      </c>
      <c r="J77" s="6">
        <f t="shared" si="26"/>
        <v>9.7000000000000003E-2</v>
      </c>
      <c r="L77" s="18"/>
    </row>
    <row r="78" spans="1:15" ht="15.75" customHeight="1">
      <c r="A78" s="239"/>
      <c r="B78" s="63">
        <f t="shared" si="27"/>
        <v>1</v>
      </c>
      <c r="C78" s="240" t="s">
        <v>58</v>
      </c>
      <c r="D78" s="42" t="s">
        <v>8</v>
      </c>
      <c r="E78" s="6">
        <v>0.1</v>
      </c>
      <c r="F78" s="54">
        <f t="shared" si="28"/>
        <v>97</v>
      </c>
      <c r="G78" s="49">
        <v>28</v>
      </c>
      <c r="H78" s="5">
        <f t="shared" si="24"/>
        <v>2.8000000000000003</v>
      </c>
      <c r="I78" s="7">
        <f t="shared" si="25"/>
        <v>271.60000000000002</v>
      </c>
      <c r="J78" s="6">
        <f t="shared" si="26"/>
        <v>9.7000000000000011</v>
      </c>
      <c r="L78" s="18"/>
    </row>
    <row r="79" spans="1:15" ht="15.75" customHeight="1">
      <c r="A79" s="239"/>
      <c r="B79" s="63">
        <f t="shared" si="27"/>
        <v>1</v>
      </c>
      <c r="C79" s="241"/>
      <c r="D79" s="42" t="s">
        <v>56</v>
      </c>
      <c r="E79" s="6">
        <v>0.01</v>
      </c>
      <c r="F79" s="54">
        <f t="shared" si="28"/>
        <v>97</v>
      </c>
      <c r="G79" s="50">
        <v>50</v>
      </c>
      <c r="H79" s="5">
        <f t="shared" si="24"/>
        <v>0.5</v>
      </c>
      <c r="I79" s="7">
        <f t="shared" si="25"/>
        <v>48.5</v>
      </c>
      <c r="J79" s="6">
        <f t="shared" si="26"/>
        <v>0.97</v>
      </c>
      <c r="L79" s="18"/>
    </row>
    <row r="80" spans="1:15" ht="15.75" customHeight="1">
      <c r="A80" s="239"/>
      <c r="B80" s="63">
        <f t="shared" si="27"/>
        <v>1</v>
      </c>
      <c r="C80" s="241"/>
      <c r="D80" s="42" t="s">
        <v>9</v>
      </c>
      <c r="E80" s="6">
        <v>1.2999999999999999E-2</v>
      </c>
      <c r="F80" s="54">
        <f t="shared" si="28"/>
        <v>97</v>
      </c>
      <c r="G80" s="50">
        <v>44</v>
      </c>
      <c r="H80" s="5">
        <f t="shared" si="24"/>
        <v>0.57199999999999995</v>
      </c>
      <c r="I80" s="7">
        <f t="shared" si="25"/>
        <v>55.483999999999995</v>
      </c>
      <c r="J80" s="6">
        <f t="shared" si="26"/>
        <v>1.2609999999999999</v>
      </c>
      <c r="L80" s="18"/>
    </row>
    <row r="81" spans="1:15" ht="15.75" customHeight="1">
      <c r="A81" s="239"/>
      <c r="B81" s="63">
        <f t="shared" si="27"/>
        <v>1</v>
      </c>
      <c r="C81" s="241"/>
      <c r="D81" s="42" t="s">
        <v>11</v>
      </c>
      <c r="E81" s="6">
        <v>1.2E-2</v>
      </c>
      <c r="F81" s="54">
        <f t="shared" si="28"/>
        <v>97</v>
      </c>
      <c r="G81" s="50">
        <v>28</v>
      </c>
      <c r="H81" s="5">
        <f t="shared" si="24"/>
        <v>0.33600000000000002</v>
      </c>
      <c r="I81" s="7">
        <f t="shared" si="25"/>
        <v>32.591999999999999</v>
      </c>
      <c r="J81" s="6">
        <f t="shared" si="26"/>
        <v>1.1639999999999999</v>
      </c>
      <c r="L81" s="18"/>
    </row>
    <row r="82" spans="1:15" ht="15.75" customHeight="1">
      <c r="A82" s="239"/>
      <c r="B82" s="63">
        <f t="shared" si="27"/>
        <v>1</v>
      </c>
      <c r="C82" s="241"/>
      <c r="D82" s="42" t="s">
        <v>7</v>
      </c>
      <c r="E82" s="6">
        <v>3.0000000000000001E-3</v>
      </c>
      <c r="F82" s="54">
        <f t="shared" si="28"/>
        <v>97</v>
      </c>
      <c r="G82" s="50">
        <v>90</v>
      </c>
      <c r="H82" s="5">
        <f t="shared" si="24"/>
        <v>0.27</v>
      </c>
      <c r="I82" s="7">
        <f t="shared" si="25"/>
        <v>26.189999999999998</v>
      </c>
      <c r="J82" s="6">
        <f t="shared" si="26"/>
        <v>0.29099999999999998</v>
      </c>
      <c r="L82" s="18"/>
    </row>
    <row r="83" spans="1:15" ht="15.75" customHeight="1">
      <c r="A83" s="239"/>
      <c r="B83" s="63">
        <f t="shared" si="27"/>
        <v>1</v>
      </c>
      <c r="C83" s="242"/>
      <c r="D83" s="42" t="s">
        <v>79</v>
      </c>
      <c r="E83" s="6">
        <v>0.188</v>
      </c>
      <c r="F83" s="54">
        <f t="shared" si="28"/>
        <v>97</v>
      </c>
      <c r="G83" s="50"/>
      <c r="H83" s="5"/>
      <c r="I83" s="7"/>
      <c r="J83" s="6">
        <f t="shared" si="26"/>
        <v>18.236000000000001</v>
      </c>
      <c r="L83" s="18"/>
    </row>
    <row r="84" spans="1:15" ht="15.75" customHeight="1">
      <c r="A84" s="239"/>
      <c r="B84" s="63">
        <f t="shared" si="27"/>
        <v>1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8"/>
        <v>97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2180.5599999999995</v>
      </c>
      <c r="J84" s="6">
        <f t="shared" si="26"/>
        <v>11.012929292929291</v>
      </c>
      <c r="L84" s="18"/>
    </row>
    <row r="85" spans="1:15" ht="15.75" customHeight="1">
      <c r="A85" s="239"/>
      <c r="B85" s="63">
        <f t="shared" si="27"/>
        <v>1</v>
      </c>
      <c r="C85" s="223"/>
      <c r="D85" s="41" t="s">
        <v>11</v>
      </c>
      <c r="E85" s="6">
        <v>2.5000000000000001E-2</v>
      </c>
      <c r="F85" s="54">
        <f t="shared" si="28"/>
        <v>97</v>
      </c>
      <c r="G85" s="49">
        <v>28</v>
      </c>
      <c r="H85" s="5">
        <f>E85*G85</f>
        <v>0.70000000000000007</v>
      </c>
      <c r="I85" s="7">
        <f>J85*G85</f>
        <v>67.900000000000006</v>
      </c>
      <c r="J85" s="6">
        <f>F85*E85</f>
        <v>2.4250000000000003</v>
      </c>
      <c r="L85" s="18"/>
    </row>
    <row r="86" spans="1:15" ht="15.75" customHeight="1">
      <c r="A86" s="239"/>
      <c r="B86" s="63">
        <f t="shared" si="27"/>
        <v>1</v>
      </c>
      <c r="C86" s="234" t="s">
        <v>90</v>
      </c>
      <c r="D86" s="41" t="s">
        <v>87</v>
      </c>
      <c r="E86" s="5">
        <v>0.06</v>
      </c>
      <c r="F86" s="54">
        <f t="shared" si="28"/>
        <v>97</v>
      </c>
      <c r="G86" s="49">
        <v>82</v>
      </c>
      <c r="H86" s="5">
        <f>E86*G86</f>
        <v>4.92</v>
      </c>
      <c r="I86" s="5">
        <f>J86*G86</f>
        <v>477.23999999999995</v>
      </c>
      <c r="J86" s="5">
        <f>F86*E86</f>
        <v>5.8199999999999994</v>
      </c>
      <c r="L86" s="18"/>
    </row>
    <row r="87" spans="1:15" ht="15.75" customHeight="1">
      <c r="A87" s="239"/>
      <c r="B87" s="63">
        <f t="shared" si="27"/>
        <v>1</v>
      </c>
      <c r="C87" s="234"/>
      <c r="D87" s="42" t="s">
        <v>27</v>
      </c>
      <c r="E87" s="6">
        <v>6.0000000000000001E-3</v>
      </c>
      <c r="F87" s="54">
        <f t="shared" si="28"/>
        <v>97</v>
      </c>
      <c r="G87" s="50">
        <v>710</v>
      </c>
      <c r="H87" s="5">
        <f t="shared" ref="H87:H89" si="29">E87*G87</f>
        <v>4.26</v>
      </c>
      <c r="I87" s="7">
        <f t="shared" si="25"/>
        <v>413.21999999999997</v>
      </c>
      <c r="J87" s="6">
        <f t="shared" si="26"/>
        <v>0.58199999999999996</v>
      </c>
      <c r="L87" s="18"/>
    </row>
    <row r="88" spans="1:15" ht="15.75" customHeight="1">
      <c r="A88" s="239"/>
      <c r="B88" s="63">
        <f t="shared" si="27"/>
        <v>1</v>
      </c>
      <c r="C88" s="93" t="s">
        <v>65</v>
      </c>
      <c r="D88" s="43" t="s">
        <v>65</v>
      </c>
      <c r="E88" s="8">
        <v>0.2</v>
      </c>
      <c r="F88" s="54">
        <f t="shared" si="28"/>
        <v>97</v>
      </c>
      <c r="G88" s="49">
        <v>72</v>
      </c>
      <c r="H88" s="5">
        <f t="shared" si="29"/>
        <v>14.4</v>
      </c>
      <c r="I88" s="7">
        <f t="shared" si="25"/>
        <v>1396.8000000000002</v>
      </c>
      <c r="J88" s="9">
        <f t="shared" si="26"/>
        <v>19.400000000000002</v>
      </c>
      <c r="L88" s="18"/>
    </row>
    <row r="89" spans="1:15" ht="15.75" customHeight="1">
      <c r="A89" s="239"/>
      <c r="B89" s="63">
        <f t="shared" si="27"/>
        <v>1</v>
      </c>
      <c r="C89" s="95" t="s">
        <v>38</v>
      </c>
      <c r="D89" s="42" t="s">
        <v>38</v>
      </c>
      <c r="E89" s="6">
        <v>0.04</v>
      </c>
      <c r="F89" s="54">
        <f t="shared" si="28"/>
        <v>97</v>
      </c>
      <c r="G89" s="50">
        <v>32</v>
      </c>
      <c r="H89" s="5">
        <f t="shared" si="29"/>
        <v>1.28</v>
      </c>
      <c r="I89" s="7">
        <f t="shared" si="25"/>
        <v>124.16</v>
      </c>
      <c r="J89" s="6">
        <f t="shared" si="26"/>
        <v>3.88</v>
      </c>
      <c r="L89" s="18"/>
      <c r="M89"/>
      <c r="N89"/>
      <c r="O89"/>
    </row>
    <row r="90" spans="1:15" ht="15.75" customHeight="1">
      <c r="A90" s="210" t="s">
        <v>41</v>
      </c>
      <c r="B90" s="210"/>
      <c r="C90" s="210"/>
      <c r="D90" s="210"/>
      <c r="E90" s="94"/>
      <c r="F90" s="94"/>
      <c r="G90" s="94"/>
      <c r="H90" s="2">
        <f>SUM(H74:H89)</f>
        <v>61</v>
      </c>
      <c r="I90" s="2">
        <f>SUM(I74:I89)</f>
        <v>5916.9999999999991</v>
      </c>
      <c r="J90" s="2">
        <f>SUM(J74:J89)</f>
        <v>87.73992929292929</v>
      </c>
      <c r="L90"/>
      <c r="M90"/>
      <c r="N90"/>
      <c r="O90"/>
    </row>
    <row r="91" spans="1:15" customFormat="1" ht="15.75" customHeight="1"/>
    <row r="92" spans="1:15" customFormat="1" ht="15.75" customHeight="1"/>
    <row r="93" spans="1:15" customFormat="1" ht="15.75" customHeight="1"/>
    <row r="94" spans="1:15" customFormat="1" ht="15.75" customHeight="1"/>
    <row r="95" spans="1:15" customFormat="1" ht="15.75" customHeight="1"/>
    <row r="96" spans="1:15" customFormat="1" ht="15.75" customHeight="1"/>
    <row r="97" spans="1:10" customFormat="1" ht="15.75" customHeight="1"/>
    <row r="98" spans="1:10" customFormat="1" ht="15.75" customHeight="1"/>
    <row r="99" spans="1:10" customFormat="1" ht="15.75" customHeight="1"/>
    <row r="100" spans="1:10" customFormat="1" ht="15.75" customHeight="1"/>
    <row r="101" spans="1:10" customFormat="1" ht="15.75" customHeight="1"/>
    <row r="102" spans="1:10" customFormat="1" ht="15.75" customHeight="1"/>
    <row r="103" spans="1:10" customFormat="1" ht="15.75" customHeight="1"/>
    <row r="104" spans="1:10" customFormat="1" ht="15.75" customHeight="1"/>
    <row r="105" spans="1:10" customFormat="1" ht="15.75" customHeight="1"/>
    <row r="106" spans="1:10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>
      <c r="A107" s="196" t="s">
        <v>62</v>
      </c>
      <c r="B107" s="61">
        <v>1</v>
      </c>
      <c r="C107" s="217" t="s">
        <v>30</v>
      </c>
      <c r="D107" s="41" t="s">
        <v>75</v>
      </c>
      <c r="E107" s="6">
        <v>8.5000000000000006E-2</v>
      </c>
      <c r="F107" s="49">
        <f>B107*97</f>
        <v>97</v>
      </c>
      <c r="G107" s="49">
        <v>120</v>
      </c>
      <c r="H107" s="4">
        <f>G107*E107</f>
        <v>10.200000000000001</v>
      </c>
      <c r="I107" s="7">
        <f>J107*G107</f>
        <v>989.40000000000009</v>
      </c>
      <c r="J107" s="9">
        <f>F107*E107</f>
        <v>8.245000000000001</v>
      </c>
    </row>
    <row r="108" spans="1:10" ht="15.75" customHeight="1">
      <c r="A108" s="196"/>
      <c r="B108" s="64">
        <f>B107</f>
        <v>1</v>
      </c>
      <c r="C108" s="217"/>
      <c r="D108" s="41" t="s">
        <v>11</v>
      </c>
      <c r="E108" s="6">
        <v>2.9000000000000001E-2</v>
      </c>
      <c r="F108" s="53">
        <f>F107</f>
        <v>97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78.76400000000001</v>
      </c>
      <c r="J108" s="9">
        <f t="shared" ref="J108:J127" si="32">F108*E108</f>
        <v>2.8130000000000002</v>
      </c>
    </row>
    <row r="109" spans="1:10" ht="15.75" customHeight="1">
      <c r="A109" s="196"/>
      <c r="B109" s="64">
        <f t="shared" ref="B109:B127" si="33">B108</f>
        <v>1</v>
      </c>
      <c r="C109" s="217"/>
      <c r="D109" s="42" t="s">
        <v>7</v>
      </c>
      <c r="E109" s="6">
        <v>6.0000000000000001E-3</v>
      </c>
      <c r="F109" s="53">
        <f t="shared" ref="F109:F127" si="34">F108</f>
        <v>97</v>
      </c>
      <c r="G109" s="49">
        <v>90</v>
      </c>
      <c r="H109" s="4">
        <f t="shared" si="30"/>
        <v>0.54</v>
      </c>
      <c r="I109" s="7">
        <f t="shared" si="31"/>
        <v>52.379999999999995</v>
      </c>
      <c r="J109" s="9">
        <f t="shared" si="32"/>
        <v>0.58199999999999996</v>
      </c>
    </row>
    <row r="110" spans="1:10" ht="15.75" customHeight="1">
      <c r="A110" s="196"/>
      <c r="B110" s="64">
        <f t="shared" si="33"/>
        <v>1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4"/>
        <v>97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802.57799999999941</v>
      </c>
      <c r="J110" s="9">
        <f t="shared" si="32"/>
        <v>2.4320545454545437</v>
      </c>
    </row>
    <row r="111" spans="1:10" ht="15.75" customHeight="1">
      <c r="A111" s="196"/>
      <c r="B111" s="64">
        <f t="shared" si="33"/>
        <v>1</v>
      </c>
      <c r="C111" s="219"/>
      <c r="D111" s="41" t="s">
        <v>8</v>
      </c>
      <c r="E111" s="6">
        <v>0.107</v>
      </c>
      <c r="F111" s="53">
        <f t="shared" si="34"/>
        <v>97</v>
      </c>
      <c r="G111" s="49">
        <v>28</v>
      </c>
      <c r="H111" s="4">
        <f t="shared" si="30"/>
        <v>2.996</v>
      </c>
      <c r="I111" s="7">
        <f t="shared" si="31"/>
        <v>290.61199999999997</v>
      </c>
      <c r="J111" s="9">
        <f t="shared" si="32"/>
        <v>10.379</v>
      </c>
    </row>
    <row r="112" spans="1:10" ht="15.75" customHeight="1">
      <c r="A112" s="196"/>
      <c r="B112" s="64">
        <f t="shared" si="33"/>
        <v>1</v>
      </c>
      <c r="C112" s="219"/>
      <c r="D112" s="41" t="s">
        <v>87</v>
      </c>
      <c r="E112" s="6">
        <v>6.0000000000000001E-3</v>
      </c>
      <c r="F112" s="53">
        <f t="shared" si="34"/>
        <v>97</v>
      </c>
      <c r="G112" s="49">
        <v>82</v>
      </c>
      <c r="H112" s="4">
        <f t="shared" si="30"/>
        <v>0.49199999999999999</v>
      </c>
      <c r="I112" s="7">
        <f t="shared" si="31"/>
        <v>47.723999999999997</v>
      </c>
      <c r="J112" s="9">
        <f t="shared" si="32"/>
        <v>0.58199999999999996</v>
      </c>
    </row>
    <row r="113" spans="1:10" ht="15.75" customHeight="1">
      <c r="A113" s="196"/>
      <c r="B113" s="64">
        <f t="shared" si="33"/>
        <v>1</v>
      </c>
      <c r="C113" s="219"/>
      <c r="D113" s="41" t="s">
        <v>9</v>
      </c>
      <c r="E113" s="6">
        <v>1.3000000000000001E-2</v>
      </c>
      <c r="F113" s="53">
        <f t="shared" si="34"/>
        <v>97</v>
      </c>
      <c r="G113" s="49">
        <v>44</v>
      </c>
      <c r="H113" s="4">
        <f t="shared" si="30"/>
        <v>0.57200000000000006</v>
      </c>
      <c r="I113" s="7">
        <f t="shared" si="31"/>
        <v>55.484000000000009</v>
      </c>
      <c r="J113" s="9">
        <f t="shared" si="32"/>
        <v>1.2610000000000001</v>
      </c>
    </row>
    <row r="114" spans="1:10" ht="15.75" customHeight="1">
      <c r="A114" s="196"/>
      <c r="B114" s="64">
        <f t="shared" si="33"/>
        <v>1</v>
      </c>
      <c r="C114" s="219"/>
      <c r="D114" s="42" t="s">
        <v>11</v>
      </c>
      <c r="E114" s="6">
        <v>1.2E-2</v>
      </c>
      <c r="F114" s="53">
        <f t="shared" si="34"/>
        <v>97</v>
      </c>
      <c r="G114" s="49">
        <v>28</v>
      </c>
      <c r="H114" s="4">
        <f t="shared" si="30"/>
        <v>0.33600000000000002</v>
      </c>
      <c r="I114" s="7">
        <f t="shared" si="31"/>
        <v>32.591999999999999</v>
      </c>
      <c r="J114" s="9">
        <f t="shared" si="32"/>
        <v>1.1639999999999999</v>
      </c>
    </row>
    <row r="115" spans="1:10" ht="15.75" customHeight="1">
      <c r="A115" s="196"/>
      <c r="B115" s="64">
        <f t="shared" si="33"/>
        <v>1</v>
      </c>
      <c r="C115" s="219"/>
      <c r="D115" s="42" t="s">
        <v>7</v>
      </c>
      <c r="E115" s="6">
        <v>3.0000000000000001E-3</v>
      </c>
      <c r="F115" s="53">
        <f t="shared" si="34"/>
        <v>97</v>
      </c>
      <c r="G115" s="49">
        <v>90</v>
      </c>
      <c r="H115" s="4">
        <f t="shared" si="30"/>
        <v>0.27</v>
      </c>
      <c r="I115" s="7">
        <f t="shared" si="31"/>
        <v>26.189999999999998</v>
      </c>
      <c r="J115" s="9">
        <f t="shared" si="32"/>
        <v>0.29099999999999998</v>
      </c>
    </row>
    <row r="116" spans="1:10" ht="15.75" customHeight="1">
      <c r="A116" s="196"/>
      <c r="B116" s="64">
        <f t="shared" si="33"/>
        <v>1</v>
      </c>
      <c r="C116" s="219"/>
      <c r="D116" s="42" t="s">
        <v>32</v>
      </c>
      <c r="E116" s="6">
        <v>6.0000000000000001E-3</v>
      </c>
      <c r="F116" s="53">
        <f t="shared" si="34"/>
        <v>97</v>
      </c>
      <c r="G116" s="49">
        <v>170</v>
      </c>
      <c r="H116" s="4">
        <f t="shared" si="30"/>
        <v>1.02</v>
      </c>
      <c r="I116" s="7">
        <f t="shared" si="31"/>
        <v>98.94</v>
      </c>
      <c r="J116" s="9">
        <f t="shared" si="32"/>
        <v>0.58199999999999996</v>
      </c>
    </row>
    <row r="117" spans="1:10" ht="15.75" customHeight="1">
      <c r="A117" s="196"/>
      <c r="B117" s="64">
        <f t="shared" si="33"/>
        <v>1</v>
      </c>
      <c r="C117" s="220"/>
      <c r="D117" s="42" t="s">
        <v>79</v>
      </c>
      <c r="E117" s="6">
        <v>0.188</v>
      </c>
      <c r="F117" s="53">
        <f t="shared" si="34"/>
        <v>97</v>
      </c>
      <c r="G117" s="49"/>
      <c r="H117" s="4"/>
      <c r="I117" s="7"/>
      <c r="J117" s="9">
        <f t="shared" si="32"/>
        <v>18.236000000000001</v>
      </c>
    </row>
    <row r="118" spans="1:10" ht="15.75" customHeight="1">
      <c r="A118" s="196"/>
      <c r="B118" s="64">
        <f t="shared" si="33"/>
        <v>1</v>
      </c>
      <c r="C118" s="221" t="s">
        <v>86</v>
      </c>
      <c r="D118" s="41" t="s">
        <v>81</v>
      </c>
      <c r="E118" s="6">
        <v>0.06</v>
      </c>
      <c r="F118" s="53">
        <f t="shared" si="34"/>
        <v>97</v>
      </c>
      <c r="G118" s="49">
        <v>330</v>
      </c>
      <c r="H118" s="4">
        <f t="shared" si="30"/>
        <v>19.8</v>
      </c>
      <c r="I118" s="7">
        <f t="shared" si="31"/>
        <v>1920.6</v>
      </c>
      <c r="J118" s="9">
        <f t="shared" si="32"/>
        <v>5.8199999999999994</v>
      </c>
    </row>
    <row r="119" spans="1:10" ht="15.75" customHeight="1">
      <c r="A119" s="196"/>
      <c r="B119" s="64">
        <f t="shared" si="33"/>
        <v>1</v>
      </c>
      <c r="C119" s="222"/>
      <c r="D119" s="41" t="s">
        <v>9</v>
      </c>
      <c r="E119" s="6">
        <v>3.0000000000000001E-3</v>
      </c>
      <c r="F119" s="53">
        <f t="shared" si="34"/>
        <v>97</v>
      </c>
      <c r="G119" s="49">
        <v>44</v>
      </c>
      <c r="H119" s="4">
        <f t="shared" si="30"/>
        <v>0.13200000000000001</v>
      </c>
      <c r="I119" s="7">
        <f t="shared" si="31"/>
        <v>12.803999999999998</v>
      </c>
      <c r="J119" s="9">
        <f t="shared" si="32"/>
        <v>0.29099999999999998</v>
      </c>
    </row>
    <row r="120" spans="1:10" ht="15.75" customHeight="1">
      <c r="A120" s="196"/>
      <c r="B120" s="64">
        <f t="shared" si="33"/>
        <v>1</v>
      </c>
      <c r="C120" s="223"/>
      <c r="D120" s="41" t="s">
        <v>11</v>
      </c>
      <c r="E120" s="6">
        <v>3.0000000000000001E-3</v>
      </c>
      <c r="F120" s="53">
        <f t="shared" si="34"/>
        <v>97</v>
      </c>
      <c r="G120" s="49">
        <v>28</v>
      </c>
      <c r="H120" s="4">
        <f t="shared" si="30"/>
        <v>8.4000000000000005E-2</v>
      </c>
      <c r="I120" s="7">
        <f t="shared" si="31"/>
        <v>8.1479999999999997</v>
      </c>
      <c r="J120" s="9">
        <f t="shared" si="32"/>
        <v>0.29099999999999998</v>
      </c>
    </row>
    <row r="121" spans="1:10" ht="15.75" customHeight="1">
      <c r="A121" s="196"/>
      <c r="B121" s="64">
        <f t="shared" si="33"/>
        <v>1</v>
      </c>
      <c r="C121" s="238" t="s">
        <v>42</v>
      </c>
      <c r="D121" s="41" t="s">
        <v>43</v>
      </c>
      <c r="E121" s="6">
        <v>5.0999999999999997E-2</v>
      </c>
      <c r="F121" s="53">
        <f t="shared" si="34"/>
        <v>97</v>
      </c>
      <c r="G121" s="49">
        <v>50</v>
      </c>
      <c r="H121" s="4">
        <f>G121*E121</f>
        <v>2.5499999999999998</v>
      </c>
      <c r="I121" s="7">
        <f t="shared" si="31"/>
        <v>247.35</v>
      </c>
      <c r="J121" s="9">
        <f t="shared" si="32"/>
        <v>4.9470000000000001</v>
      </c>
    </row>
    <row r="122" spans="1:10" ht="15.75" customHeight="1">
      <c r="A122" s="196"/>
      <c r="B122" s="64">
        <f t="shared" si="33"/>
        <v>1</v>
      </c>
      <c r="C122" s="238"/>
      <c r="D122" s="41" t="s">
        <v>27</v>
      </c>
      <c r="E122" s="6">
        <v>5.0000000000000001E-3</v>
      </c>
      <c r="F122" s="53">
        <f t="shared" si="34"/>
        <v>97</v>
      </c>
      <c r="G122" s="49">
        <v>710</v>
      </c>
      <c r="H122" s="4">
        <f>G122*E122</f>
        <v>3.5500000000000003</v>
      </c>
      <c r="I122" s="7">
        <f t="shared" si="31"/>
        <v>344.34999999999997</v>
      </c>
      <c r="J122" s="9">
        <f t="shared" si="32"/>
        <v>0.48499999999999999</v>
      </c>
    </row>
    <row r="123" spans="1:10" ht="15.75" customHeight="1">
      <c r="A123" s="196"/>
      <c r="B123" s="64">
        <f t="shared" si="33"/>
        <v>1</v>
      </c>
      <c r="C123" s="235" t="s">
        <v>92</v>
      </c>
      <c r="D123" s="41" t="s">
        <v>25</v>
      </c>
      <c r="E123" s="6">
        <v>4.5999999999999999E-2</v>
      </c>
      <c r="F123" s="53">
        <f t="shared" si="34"/>
        <v>97</v>
      </c>
      <c r="G123" s="49">
        <v>150</v>
      </c>
      <c r="H123" s="4">
        <f t="shared" si="30"/>
        <v>6.8999999999999995</v>
      </c>
      <c r="I123" s="7">
        <f t="shared" si="31"/>
        <v>669.3</v>
      </c>
      <c r="J123" s="9">
        <f t="shared" si="32"/>
        <v>4.4619999999999997</v>
      </c>
    </row>
    <row r="124" spans="1:10" ht="15.75" customHeight="1">
      <c r="A124" s="196"/>
      <c r="B124" s="64">
        <f t="shared" si="33"/>
        <v>1</v>
      </c>
      <c r="C124" s="236"/>
      <c r="D124" s="41" t="s">
        <v>12</v>
      </c>
      <c r="E124" s="6">
        <v>2.4E-2</v>
      </c>
      <c r="F124" s="53">
        <f t="shared" si="34"/>
        <v>97</v>
      </c>
      <c r="G124" s="49">
        <v>46</v>
      </c>
      <c r="H124" s="4">
        <f t="shared" si="30"/>
        <v>1.1040000000000001</v>
      </c>
      <c r="I124" s="7">
        <f t="shared" si="31"/>
        <v>107.08799999999999</v>
      </c>
      <c r="J124" s="9">
        <f t="shared" si="32"/>
        <v>2.3279999999999998</v>
      </c>
    </row>
    <row r="125" spans="1:10" ht="15.75" customHeight="1">
      <c r="A125" s="196"/>
      <c r="B125" s="64">
        <f t="shared" si="33"/>
        <v>1</v>
      </c>
      <c r="C125" s="236"/>
      <c r="D125" s="41" t="s">
        <v>13</v>
      </c>
      <c r="E125" s="45">
        <v>2.0000000000000001E-4</v>
      </c>
      <c r="F125" s="53">
        <f t="shared" si="34"/>
        <v>97</v>
      </c>
      <c r="G125" s="49">
        <v>440</v>
      </c>
      <c r="H125" s="4">
        <f t="shared" si="30"/>
        <v>8.8000000000000009E-2</v>
      </c>
      <c r="I125" s="7">
        <f t="shared" si="31"/>
        <v>8.5359999999999996</v>
      </c>
      <c r="J125" s="9">
        <f t="shared" si="32"/>
        <v>1.9400000000000001E-2</v>
      </c>
    </row>
    <row r="126" spans="1:10" ht="15.75" customHeight="1">
      <c r="A126" s="196"/>
      <c r="B126" s="64">
        <f t="shared" si="33"/>
        <v>1</v>
      </c>
      <c r="C126" s="237"/>
      <c r="D126" s="41" t="s">
        <v>79</v>
      </c>
      <c r="E126" s="6">
        <v>0.17199999999999999</v>
      </c>
      <c r="F126" s="53">
        <f t="shared" si="34"/>
        <v>97</v>
      </c>
      <c r="G126" s="49"/>
      <c r="H126" s="4"/>
      <c r="I126" s="7"/>
      <c r="J126" s="9">
        <f t="shared" si="32"/>
        <v>16.683999999999997</v>
      </c>
    </row>
    <row r="127" spans="1:10" ht="15.75" customHeight="1">
      <c r="A127" s="196"/>
      <c r="B127" s="64">
        <f t="shared" si="33"/>
        <v>1</v>
      </c>
      <c r="C127" s="3" t="s">
        <v>38</v>
      </c>
      <c r="D127" s="46" t="s">
        <v>38</v>
      </c>
      <c r="E127" s="6">
        <v>0.04</v>
      </c>
      <c r="F127" s="53">
        <f t="shared" si="34"/>
        <v>97</v>
      </c>
      <c r="G127" s="49">
        <v>32</v>
      </c>
      <c r="H127" s="4">
        <f t="shared" si="30"/>
        <v>1.28</v>
      </c>
      <c r="I127" s="7">
        <f t="shared" si="31"/>
        <v>124.16</v>
      </c>
      <c r="J127" s="9">
        <f t="shared" si="32"/>
        <v>3.88</v>
      </c>
    </row>
    <row r="128" spans="1:10" ht="15.75" customHeight="1">
      <c r="A128" s="210" t="s">
        <v>41</v>
      </c>
      <c r="B128" s="210"/>
      <c r="C128" s="210"/>
      <c r="D128" s="210"/>
      <c r="E128" s="94"/>
      <c r="F128" s="94"/>
      <c r="G128" s="94"/>
      <c r="H128" s="2">
        <f>SUM(H107:H127)</f>
        <v>60.999999999999986</v>
      </c>
      <c r="I128" s="2">
        <f t="shared" ref="I128:J128" si="35">SUM(I107:I127)</f>
        <v>5917.0000000000009</v>
      </c>
      <c r="J128" s="2">
        <f t="shared" si="35"/>
        <v>85.774454545454546</v>
      </c>
    </row>
    <row r="129" spans="1:10" ht="15.75" customHeight="1">
      <c r="A129" s="196" t="s">
        <v>63</v>
      </c>
      <c r="B129" s="61">
        <v>1</v>
      </c>
      <c r="C129" s="217" t="s">
        <v>78</v>
      </c>
      <c r="D129" s="41" t="s">
        <v>6</v>
      </c>
      <c r="E129" s="6">
        <v>4.5999999999999999E-2</v>
      </c>
      <c r="F129" s="49">
        <f>B129*62</f>
        <v>62</v>
      </c>
      <c r="G129" s="49">
        <v>20</v>
      </c>
      <c r="H129" s="4">
        <f>G129*E129</f>
        <v>0.91999999999999993</v>
      </c>
      <c r="I129" s="7">
        <f>J129*G129</f>
        <v>57.04</v>
      </c>
      <c r="J129" s="9">
        <f>F129*E129</f>
        <v>2.8519999999999999</v>
      </c>
    </row>
    <row r="130" spans="1:10" ht="15.75" customHeight="1">
      <c r="A130" s="196"/>
      <c r="B130" s="64">
        <f>B129</f>
        <v>1</v>
      </c>
      <c r="C130" s="217"/>
      <c r="D130" s="41" t="s">
        <v>102</v>
      </c>
      <c r="E130" s="6">
        <v>0.02</v>
      </c>
      <c r="F130" s="53">
        <f>F129</f>
        <v>62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100.44</v>
      </c>
      <c r="J130" s="9">
        <f t="shared" ref="J130:J151" si="38">F130*E130</f>
        <v>1.24</v>
      </c>
    </row>
    <row r="131" spans="1:10" ht="15.75" customHeight="1">
      <c r="A131" s="196"/>
      <c r="B131" s="64">
        <f t="shared" ref="B131:B151" si="39">B130</f>
        <v>1</v>
      </c>
      <c r="C131" s="217"/>
      <c r="D131" s="42" t="s">
        <v>7</v>
      </c>
      <c r="E131" s="6">
        <v>3.0000000000000001E-3</v>
      </c>
      <c r="F131" s="53">
        <f t="shared" ref="F131:F151" si="40">F130</f>
        <v>62</v>
      </c>
      <c r="G131" s="51">
        <v>90</v>
      </c>
      <c r="H131" s="4">
        <f t="shared" si="36"/>
        <v>0.27</v>
      </c>
      <c r="I131" s="7">
        <f t="shared" si="37"/>
        <v>16.739999999999998</v>
      </c>
      <c r="J131" s="9">
        <f t="shared" si="38"/>
        <v>0.186</v>
      </c>
    </row>
    <row r="132" spans="1:10" ht="15.75" customHeight="1">
      <c r="A132" s="196"/>
      <c r="B132" s="64">
        <f t="shared" si="39"/>
        <v>1</v>
      </c>
      <c r="C132" s="217"/>
      <c r="D132" s="41" t="s">
        <v>9</v>
      </c>
      <c r="E132" s="6">
        <v>1.3000000000000001E-2</v>
      </c>
      <c r="F132" s="53">
        <f t="shared" si="40"/>
        <v>62</v>
      </c>
      <c r="G132" s="51">
        <v>44</v>
      </c>
      <c r="H132" s="4">
        <f t="shared" si="36"/>
        <v>0.57200000000000006</v>
      </c>
      <c r="I132" s="7">
        <f t="shared" si="37"/>
        <v>35.463999999999999</v>
      </c>
      <c r="J132" s="9">
        <f t="shared" si="38"/>
        <v>0.80600000000000005</v>
      </c>
    </row>
    <row r="133" spans="1:10" ht="15.75" customHeight="1">
      <c r="A133" s="196"/>
      <c r="B133" s="64">
        <f t="shared" si="39"/>
        <v>1</v>
      </c>
      <c r="C133" s="218" t="s">
        <v>72</v>
      </c>
      <c r="D133" s="41" t="s">
        <v>8</v>
      </c>
      <c r="E133" s="6">
        <v>0.107</v>
      </c>
      <c r="F133" s="53">
        <f t="shared" si="40"/>
        <v>62</v>
      </c>
      <c r="G133" s="49">
        <v>28</v>
      </c>
      <c r="H133" s="4">
        <f t="shared" si="36"/>
        <v>2.996</v>
      </c>
      <c r="I133" s="47">
        <f t="shared" si="37"/>
        <v>185.75199999999998</v>
      </c>
      <c r="J133" s="29">
        <f t="shared" si="38"/>
        <v>6.6339999999999995</v>
      </c>
    </row>
    <row r="134" spans="1:10" ht="15.75" customHeight="1">
      <c r="A134" s="196"/>
      <c r="B134" s="64">
        <f t="shared" si="39"/>
        <v>1</v>
      </c>
      <c r="C134" s="219"/>
      <c r="D134" s="41" t="s">
        <v>73</v>
      </c>
      <c r="E134" s="6">
        <v>5.0000000000000001E-3</v>
      </c>
      <c r="F134" s="53">
        <f t="shared" si="40"/>
        <v>62</v>
      </c>
      <c r="G134" s="49">
        <v>40</v>
      </c>
      <c r="H134" s="4">
        <f t="shared" si="36"/>
        <v>0.2</v>
      </c>
      <c r="I134" s="47">
        <f t="shared" si="37"/>
        <v>12.4</v>
      </c>
      <c r="J134" s="29">
        <f t="shared" si="38"/>
        <v>0.31</v>
      </c>
    </row>
    <row r="135" spans="1:10" ht="15.75" customHeight="1">
      <c r="A135" s="196"/>
      <c r="B135" s="64">
        <f t="shared" si="39"/>
        <v>1</v>
      </c>
      <c r="C135" s="219"/>
      <c r="D135" s="41" t="s">
        <v>9</v>
      </c>
      <c r="E135" s="6">
        <v>1.3000000000000001E-2</v>
      </c>
      <c r="F135" s="53">
        <f t="shared" si="40"/>
        <v>62</v>
      </c>
      <c r="G135" s="49">
        <v>44</v>
      </c>
      <c r="H135" s="4">
        <f t="shared" si="36"/>
        <v>0.57200000000000006</v>
      </c>
      <c r="I135" s="47">
        <f t="shared" si="37"/>
        <v>35.463999999999999</v>
      </c>
      <c r="J135" s="29">
        <f t="shared" si="38"/>
        <v>0.80600000000000005</v>
      </c>
    </row>
    <row r="136" spans="1:10" ht="15.75" customHeight="1">
      <c r="A136" s="196"/>
      <c r="B136" s="64">
        <f t="shared" si="39"/>
        <v>1</v>
      </c>
      <c r="C136" s="219"/>
      <c r="D136" s="42" t="s">
        <v>11</v>
      </c>
      <c r="E136" s="6">
        <v>6.0000000000000001E-3</v>
      </c>
      <c r="F136" s="53">
        <f t="shared" si="40"/>
        <v>62</v>
      </c>
      <c r="G136" s="49">
        <v>28</v>
      </c>
      <c r="H136" s="4">
        <f t="shared" si="36"/>
        <v>0.16800000000000001</v>
      </c>
      <c r="I136" s="47">
        <f t="shared" si="37"/>
        <v>10.416</v>
      </c>
      <c r="J136" s="29">
        <f t="shared" si="38"/>
        <v>0.372</v>
      </c>
    </row>
    <row r="137" spans="1:10" ht="15.75" customHeight="1">
      <c r="A137" s="196"/>
      <c r="B137" s="64">
        <f t="shared" si="39"/>
        <v>1</v>
      </c>
      <c r="C137" s="219"/>
      <c r="D137" s="42" t="s">
        <v>7</v>
      </c>
      <c r="E137" s="6">
        <v>5.0000000000000001E-3</v>
      </c>
      <c r="F137" s="53">
        <f t="shared" si="40"/>
        <v>62</v>
      </c>
      <c r="G137" s="49">
        <v>90</v>
      </c>
      <c r="H137" s="4">
        <f t="shared" si="36"/>
        <v>0.45</v>
      </c>
      <c r="I137" s="47">
        <f t="shared" si="37"/>
        <v>27.9</v>
      </c>
      <c r="J137" s="29">
        <f t="shared" si="38"/>
        <v>0.31</v>
      </c>
    </row>
    <row r="138" spans="1:10" ht="15.75" customHeight="1">
      <c r="A138" s="196"/>
      <c r="B138" s="64">
        <f t="shared" si="39"/>
        <v>1</v>
      </c>
      <c r="C138" s="220"/>
      <c r="D138" s="42" t="s">
        <v>79</v>
      </c>
      <c r="E138" s="6">
        <v>0.188</v>
      </c>
      <c r="F138" s="53">
        <f t="shared" si="40"/>
        <v>62</v>
      </c>
      <c r="G138" s="49"/>
      <c r="H138" s="4"/>
      <c r="I138" s="47"/>
      <c r="J138" s="29">
        <f t="shared" si="38"/>
        <v>11.656000000000001</v>
      </c>
    </row>
    <row r="139" spans="1:10" ht="15.75" customHeight="1">
      <c r="A139" s="196"/>
      <c r="B139" s="64">
        <f t="shared" si="39"/>
        <v>1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40"/>
        <v>62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1999.6239999999993</v>
      </c>
      <c r="J139" s="29">
        <f t="shared" si="38"/>
        <v>6.0594666666666646</v>
      </c>
    </row>
    <row r="140" spans="1:10" ht="15.75" customHeight="1">
      <c r="A140" s="196"/>
      <c r="B140" s="64">
        <f t="shared" si="39"/>
        <v>1</v>
      </c>
      <c r="C140" s="236"/>
      <c r="D140" s="42" t="s">
        <v>7</v>
      </c>
      <c r="E140" s="6">
        <v>5.0000000000000001E-3</v>
      </c>
      <c r="F140" s="53">
        <f t="shared" si="40"/>
        <v>62</v>
      </c>
      <c r="G140" s="49">
        <v>90</v>
      </c>
      <c r="H140" s="4">
        <f t="shared" si="36"/>
        <v>0.45</v>
      </c>
      <c r="I140" s="47">
        <f t="shared" si="37"/>
        <v>27.9</v>
      </c>
      <c r="J140" s="29">
        <f t="shared" si="38"/>
        <v>0.31</v>
      </c>
    </row>
    <row r="141" spans="1:10" ht="15.75" customHeight="1">
      <c r="A141" s="196"/>
      <c r="B141" s="64">
        <f t="shared" si="39"/>
        <v>1</v>
      </c>
      <c r="C141" s="236"/>
      <c r="D141" s="42" t="s">
        <v>32</v>
      </c>
      <c r="E141" s="6">
        <v>1.2E-2</v>
      </c>
      <c r="F141" s="53">
        <f t="shared" si="40"/>
        <v>62</v>
      </c>
      <c r="G141" s="51">
        <v>170</v>
      </c>
      <c r="H141" s="4">
        <f>G141*E141</f>
        <v>2.04</v>
      </c>
      <c r="I141" s="47">
        <f t="shared" si="37"/>
        <v>126.48</v>
      </c>
      <c r="J141" s="29">
        <f t="shared" si="38"/>
        <v>0.74399999999999999</v>
      </c>
    </row>
    <row r="142" spans="1:10" ht="15.75" customHeight="1">
      <c r="A142" s="196"/>
      <c r="B142" s="64">
        <f t="shared" si="39"/>
        <v>1</v>
      </c>
      <c r="C142" s="236"/>
      <c r="D142" s="42" t="s">
        <v>11</v>
      </c>
      <c r="E142" s="6">
        <v>1.7999999999999999E-2</v>
      </c>
      <c r="F142" s="53">
        <f t="shared" si="40"/>
        <v>62</v>
      </c>
      <c r="G142" s="49">
        <v>28</v>
      </c>
      <c r="H142" s="4">
        <f t="shared" si="36"/>
        <v>0.504</v>
      </c>
      <c r="I142" s="47">
        <f t="shared" si="37"/>
        <v>31.247999999999998</v>
      </c>
      <c r="J142" s="29">
        <f t="shared" si="38"/>
        <v>1.1159999999999999</v>
      </c>
    </row>
    <row r="143" spans="1:10" ht="15.75" customHeight="1">
      <c r="A143" s="196"/>
      <c r="B143" s="64">
        <f t="shared" si="39"/>
        <v>1</v>
      </c>
      <c r="C143" s="237"/>
      <c r="D143" s="41" t="s">
        <v>16</v>
      </c>
      <c r="E143" s="6">
        <v>4.0000000000000001E-3</v>
      </c>
      <c r="F143" s="53">
        <f t="shared" si="40"/>
        <v>62</v>
      </c>
      <c r="G143" s="49">
        <v>50</v>
      </c>
      <c r="H143" s="4">
        <f t="shared" si="36"/>
        <v>0.2</v>
      </c>
      <c r="I143" s="47">
        <f t="shared" si="37"/>
        <v>12.4</v>
      </c>
      <c r="J143" s="29">
        <f t="shared" si="38"/>
        <v>0.248</v>
      </c>
    </row>
    <row r="144" spans="1:10" ht="15.75" customHeight="1">
      <c r="A144" s="196"/>
      <c r="B144" s="64">
        <f t="shared" si="39"/>
        <v>1</v>
      </c>
      <c r="C144" s="226" t="s">
        <v>37</v>
      </c>
      <c r="D144" s="41" t="s">
        <v>8</v>
      </c>
      <c r="E144" s="6">
        <v>0.17100000000000001</v>
      </c>
      <c r="F144" s="53">
        <f t="shared" si="40"/>
        <v>62</v>
      </c>
      <c r="G144" s="49">
        <v>28</v>
      </c>
      <c r="H144" s="4">
        <f t="shared" si="36"/>
        <v>4.7880000000000003</v>
      </c>
      <c r="I144" s="7">
        <f t="shared" si="37"/>
        <v>296.85599999999999</v>
      </c>
      <c r="J144" s="9">
        <f t="shared" si="38"/>
        <v>10.602</v>
      </c>
    </row>
    <row r="145" spans="1:15" ht="15.75" customHeight="1">
      <c r="A145" s="196"/>
      <c r="B145" s="64">
        <f t="shared" si="39"/>
        <v>1</v>
      </c>
      <c r="C145" s="227"/>
      <c r="D145" s="41" t="s">
        <v>27</v>
      </c>
      <c r="E145" s="6">
        <v>5.0000000000000001E-3</v>
      </c>
      <c r="F145" s="53">
        <f t="shared" si="40"/>
        <v>62</v>
      </c>
      <c r="G145" s="49">
        <v>710</v>
      </c>
      <c r="H145" s="4">
        <f t="shared" si="36"/>
        <v>3.5500000000000003</v>
      </c>
      <c r="I145" s="7">
        <f t="shared" si="37"/>
        <v>220.1</v>
      </c>
      <c r="J145" s="9">
        <f t="shared" si="38"/>
        <v>0.31</v>
      </c>
    </row>
    <row r="146" spans="1:15" ht="15.75" customHeight="1">
      <c r="A146" s="196"/>
      <c r="B146" s="64">
        <f t="shared" si="39"/>
        <v>1</v>
      </c>
      <c r="C146" s="228"/>
      <c r="D146" s="41" t="s">
        <v>69</v>
      </c>
      <c r="E146" s="6">
        <v>2.4E-2</v>
      </c>
      <c r="F146" s="53">
        <f t="shared" si="40"/>
        <v>62</v>
      </c>
      <c r="G146" s="49">
        <v>90</v>
      </c>
      <c r="H146" s="4">
        <f t="shared" si="36"/>
        <v>2.16</v>
      </c>
      <c r="I146" s="7">
        <f t="shared" si="37"/>
        <v>133.91999999999999</v>
      </c>
      <c r="J146" s="9">
        <f t="shared" si="38"/>
        <v>1.488</v>
      </c>
    </row>
    <row r="147" spans="1:15" ht="15.75" customHeight="1">
      <c r="A147" s="196"/>
      <c r="B147" s="64">
        <f t="shared" si="39"/>
        <v>1</v>
      </c>
      <c r="C147" s="218" t="s">
        <v>39</v>
      </c>
      <c r="D147" s="41" t="s">
        <v>76</v>
      </c>
      <c r="E147" s="8">
        <v>0.02</v>
      </c>
      <c r="F147" s="53">
        <f t="shared" si="40"/>
        <v>62</v>
      </c>
      <c r="G147" s="49">
        <v>250</v>
      </c>
      <c r="H147" s="4">
        <f t="shared" si="36"/>
        <v>5</v>
      </c>
      <c r="I147" s="7">
        <f t="shared" si="37"/>
        <v>310</v>
      </c>
      <c r="J147" s="9">
        <f t="shared" si="38"/>
        <v>1.24</v>
      </c>
      <c r="L147"/>
      <c r="M147"/>
      <c r="N147"/>
      <c r="O147"/>
    </row>
    <row r="148" spans="1:15" s="17" customFormat="1" ht="15.75" customHeight="1">
      <c r="A148" s="196"/>
      <c r="B148" s="64">
        <f t="shared" si="39"/>
        <v>1</v>
      </c>
      <c r="C148" s="219"/>
      <c r="D148" s="41" t="s">
        <v>12</v>
      </c>
      <c r="E148" s="8">
        <v>0.02</v>
      </c>
      <c r="F148" s="53">
        <f t="shared" si="40"/>
        <v>62</v>
      </c>
      <c r="G148" s="49">
        <v>46</v>
      </c>
      <c r="H148" s="4">
        <f t="shared" si="36"/>
        <v>0.92</v>
      </c>
      <c r="I148" s="7">
        <f t="shared" si="37"/>
        <v>57.04</v>
      </c>
      <c r="J148" s="9">
        <f t="shared" si="38"/>
        <v>1.24</v>
      </c>
      <c r="K148"/>
      <c r="L148"/>
      <c r="M148"/>
      <c r="N148"/>
      <c r="O148"/>
    </row>
    <row r="149" spans="1:15" ht="15.75" customHeight="1">
      <c r="A149" s="196"/>
      <c r="B149" s="64">
        <f t="shared" si="39"/>
        <v>1</v>
      </c>
      <c r="C149" s="219"/>
      <c r="D149" s="41" t="s">
        <v>13</v>
      </c>
      <c r="E149" s="20">
        <v>2.0000000000000001E-4</v>
      </c>
      <c r="F149" s="53">
        <f t="shared" si="40"/>
        <v>62</v>
      </c>
      <c r="G149" s="49">
        <v>440</v>
      </c>
      <c r="H149" s="4">
        <f t="shared" si="36"/>
        <v>8.8000000000000009E-2</v>
      </c>
      <c r="I149" s="7">
        <f t="shared" si="37"/>
        <v>5.4560000000000004</v>
      </c>
      <c r="J149" s="9">
        <f t="shared" si="38"/>
        <v>1.2400000000000001E-2</v>
      </c>
      <c r="L149"/>
      <c r="M149"/>
      <c r="N149"/>
      <c r="O149"/>
    </row>
    <row r="150" spans="1:15" ht="15.75" customHeight="1">
      <c r="A150" s="196"/>
      <c r="B150" s="64">
        <f t="shared" si="39"/>
        <v>1</v>
      </c>
      <c r="C150" s="220"/>
      <c r="D150" s="41" t="s">
        <v>79</v>
      </c>
      <c r="E150" s="8">
        <v>0.2</v>
      </c>
      <c r="F150" s="53">
        <f t="shared" si="40"/>
        <v>62</v>
      </c>
      <c r="G150" s="49"/>
      <c r="H150" s="4"/>
      <c r="I150" s="7"/>
      <c r="J150" s="9">
        <f t="shared" si="38"/>
        <v>12.4</v>
      </c>
      <c r="L150"/>
      <c r="M150"/>
      <c r="N150"/>
      <c r="O150"/>
    </row>
    <row r="151" spans="1:15" ht="15.75" customHeight="1">
      <c r="A151" s="196"/>
      <c r="B151" s="61">
        <f t="shared" si="39"/>
        <v>1</v>
      </c>
      <c r="C151" s="3" t="s">
        <v>38</v>
      </c>
      <c r="D151" s="46" t="s">
        <v>38</v>
      </c>
      <c r="E151" s="6">
        <v>0.04</v>
      </c>
      <c r="F151" s="53">
        <f t="shared" si="40"/>
        <v>62</v>
      </c>
      <c r="G151" s="49">
        <v>32</v>
      </c>
      <c r="H151" s="4">
        <f t="shared" si="36"/>
        <v>1.28</v>
      </c>
      <c r="I151" s="47">
        <f t="shared" si="37"/>
        <v>79.36</v>
      </c>
      <c r="J151" s="29">
        <f t="shared" si="38"/>
        <v>2.48</v>
      </c>
      <c r="L151" s="18"/>
    </row>
    <row r="152" spans="1:15" ht="15.75" customHeight="1">
      <c r="A152" s="210" t="s">
        <v>41</v>
      </c>
      <c r="B152" s="210"/>
      <c r="C152" s="210"/>
      <c r="D152" s="210"/>
      <c r="E152" s="94"/>
      <c r="F152" s="94"/>
      <c r="G152" s="94"/>
      <c r="H152" s="2">
        <f>SUM(H129:H151)</f>
        <v>60.999999999999993</v>
      </c>
      <c r="I152" s="2">
        <f t="shared" ref="I152:J152" si="41">SUM(I129:I151)</f>
        <v>3782</v>
      </c>
      <c r="J152" s="2">
        <f t="shared" si="41"/>
        <v>63.421866666666659</v>
      </c>
      <c r="L152"/>
      <c r="M152"/>
      <c r="N152"/>
      <c r="O152"/>
    </row>
    <row r="153" spans="1:15" customFormat="1" ht="15.75" customHeight="1"/>
    <row r="154" spans="1:15" customFormat="1" ht="15.75" customHeight="1"/>
    <row r="155" spans="1:15" customFormat="1" ht="15.75" customHeight="1"/>
    <row r="156" spans="1:15" customFormat="1" ht="15.75" customHeight="1"/>
    <row r="157" spans="1:15" customFormat="1" ht="15.75" customHeight="1"/>
    <row r="158" spans="1:15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>
      <c r="A159" s="232" t="s">
        <v>64</v>
      </c>
      <c r="B159" s="60">
        <v>1</v>
      </c>
      <c r="C159" s="226" t="s">
        <v>5</v>
      </c>
      <c r="D159" s="41" t="s">
        <v>6</v>
      </c>
      <c r="E159" s="8">
        <v>2.5000000000000001E-2</v>
      </c>
      <c r="F159" s="49">
        <f>B159*97</f>
        <v>97</v>
      </c>
      <c r="G159" s="49">
        <v>20</v>
      </c>
      <c r="H159" s="5">
        <f>G159*E159</f>
        <v>0.5</v>
      </c>
      <c r="I159" s="7">
        <f>J159*G159</f>
        <v>48.500000000000007</v>
      </c>
      <c r="J159" s="9">
        <f>F159*E159</f>
        <v>2.4250000000000003</v>
      </c>
      <c r="L159" s="18"/>
    </row>
    <row r="160" spans="1:15" ht="15.75" customHeight="1">
      <c r="A160" s="233"/>
      <c r="B160" s="63">
        <f>B159</f>
        <v>1</v>
      </c>
      <c r="C160" s="227"/>
      <c r="D160" s="41" t="s">
        <v>7</v>
      </c>
      <c r="E160" s="8">
        <v>6.0000000000000001E-3</v>
      </c>
      <c r="F160" s="53">
        <f>F159</f>
        <v>97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52.379999999999995</v>
      </c>
      <c r="J160" s="9">
        <f t="shared" ref="J160:J176" si="44">F160*E160</f>
        <v>0.58199999999999996</v>
      </c>
      <c r="L160" s="18"/>
    </row>
    <row r="161" spans="1:15" ht="15.75" customHeight="1">
      <c r="A161" s="233"/>
      <c r="B161" s="63">
        <f t="shared" ref="B161:B176" si="45">B160</f>
        <v>1</v>
      </c>
      <c r="C161" s="227"/>
      <c r="D161" s="41" t="s">
        <v>8</v>
      </c>
      <c r="E161" s="8">
        <v>3.4000000000000002E-2</v>
      </c>
      <c r="F161" s="53">
        <f t="shared" ref="F161:F176" si="46">F160</f>
        <v>97</v>
      </c>
      <c r="G161" s="49">
        <v>28</v>
      </c>
      <c r="H161" s="5">
        <f t="shared" si="42"/>
        <v>0.95200000000000007</v>
      </c>
      <c r="I161" s="7">
        <f t="shared" si="43"/>
        <v>92.343999999999994</v>
      </c>
      <c r="J161" s="9">
        <f t="shared" si="44"/>
        <v>3.298</v>
      </c>
      <c r="L161" s="18"/>
    </row>
    <row r="162" spans="1:15" ht="15.75" customHeight="1">
      <c r="A162" s="233"/>
      <c r="B162" s="63">
        <f t="shared" si="45"/>
        <v>1</v>
      </c>
      <c r="C162" s="227"/>
      <c r="D162" s="41" t="s">
        <v>10</v>
      </c>
      <c r="E162" s="8">
        <v>2.5000000000000001E-2</v>
      </c>
      <c r="F162" s="53">
        <f t="shared" si="46"/>
        <v>97</v>
      </c>
      <c r="G162" s="49">
        <v>86</v>
      </c>
      <c r="H162" s="5">
        <f t="shared" si="42"/>
        <v>2.15</v>
      </c>
      <c r="I162" s="7">
        <f t="shared" si="43"/>
        <v>208.55</v>
      </c>
      <c r="J162" s="9">
        <f t="shared" si="44"/>
        <v>2.4250000000000003</v>
      </c>
      <c r="L162" s="18"/>
    </row>
    <row r="163" spans="1:15" ht="15.75" customHeight="1">
      <c r="A163" s="233"/>
      <c r="B163" s="63">
        <f t="shared" si="45"/>
        <v>1</v>
      </c>
      <c r="C163" s="227"/>
      <c r="D163" s="41" t="s">
        <v>9</v>
      </c>
      <c r="E163" s="8">
        <v>1.7999999999999999E-2</v>
      </c>
      <c r="F163" s="53">
        <f t="shared" si="46"/>
        <v>97</v>
      </c>
      <c r="G163" s="49">
        <v>44</v>
      </c>
      <c r="H163" s="5">
        <f t="shared" si="42"/>
        <v>0.79199999999999993</v>
      </c>
      <c r="I163" s="7">
        <f t="shared" si="43"/>
        <v>76.823999999999984</v>
      </c>
      <c r="J163" s="9">
        <f t="shared" si="44"/>
        <v>1.7459999999999998</v>
      </c>
      <c r="L163" s="18"/>
    </row>
    <row r="164" spans="1:15" ht="15.75" customHeight="1">
      <c r="A164" s="233"/>
      <c r="B164" s="63">
        <f t="shared" si="45"/>
        <v>1</v>
      </c>
      <c r="C164" s="228"/>
      <c r="D164" s="41" t="s">
        <v>11</v>
      </c>
      <c r="E164" s="8">
        <v>1.7999999999999999E-2</v>
      </c>
      <c r="F164" s="53">
        <f t="shared" si="46"/>
        <v>97</v>
      </c>
      <c r="G164" s="49">
        <v>28</v>
      </c>
      <c r="H164" s="5">
        <f t="shared" si="42"/>
        <v>0.504</v>
      </c>
      <c r="I164" s="7">
        <f t="shared" si="43"/>
        <v>48.887999999999991</v>
      </c>
      <c r="J164" s="9">
        <f t="shared" si="44"/>
        <v>1.7459999999999998</v>
      </c>
      <c r="L164" s="18"/>
    </row>
    <row r="165" spans="1:15" ht="15.75" customHeight="1">
      <c r="A165" s="233"/>
      <c r="B165" s="63">
        <f t="shared" si="45"/>
        <v>1</v>
      </c>
      <c r="C165" s="218" t="s">
        <v>58</v>
      </c>
      <c r="D165" s="41" t="s">
        <v>8</v>
      </c>
      <c r="E165" s="8">
        <v>0.1</v>
      </c>
      <c r="F165" s="53">
        <f t="shared" si="46"/>
        <v>97</v>
      </c>
      <c r="G165" s="49">
        <v>28</v>
      </c>
      <c r="H165" s="5">
        <f>G165*E165</f>
        <v>2.8000000000000003</v>
      </c>
      <c r="I165" s="7">
        <f t="shared" si="43"/>
        <v>271.60000000000002</v>
      </c>
      <c r="J165" s="9">
        <f t="shared" si="44"/>
        <v>9.7000000000000011</v>
      </c>
      <c r="L165" s="18"/>
    </row>
    <row r="166" spans="1:15" ht="15.75" customHeight="1">
      <c r="A166" s="233"/>
      <c r="B166" s="63">
        <f t="shared" si="45"/>
        <v>1</v>
      </c>
      <c r="C166" s="219"/>
      <c r="D166" s="42" t="s">
        <v>56</v>
      </c>
      <c r="E166" s="6">
        <v>0.01</v>
      </c>
      <c r="F166" s="53">
        <f t="shared" si="46"/>
        <v>97</v>
      </c>
      <c r="G166" s="50">
        <v>50</v>
      </c>
      <c r="H166" s="5">
        <f t="shared" ref="H166:H169" si="47">E166*G166</f>
        <v>0.5</v>
      </c>
      <c r="I166" s="7">
        <f t="shared" si="43"/>
        <v>48.5</v>
      </c>
      <c r="J166" s="6">
        <f t="shared" si="44"/>
        <v>0.97</v>
      </c>
      <c r="L166" s="18"/>
    </row>
    <row r="167" spans="1:15" ht="15.75" customHeight="1">
      <c r="A167" s="233"/>
      <c r="B167" s="63">
        <f t="shared" si="45"/>
        <v>1</v>
      </c>
      <c r="C167" s="219"/>
      <c r="D167" s="42" t="s">
        <v>9</v>
      </c>
      <c r="E167" s="6">
        <v>1.2999999999999999E-2</v>
      </c>
      <c r="F167" s="53">
        <f t="shared" si="46"/>
        <v>97</v>
      </c>
      <c r="G167" s="50">
        <v>44</v>
      </c>
      <c r="H167" s="5">
        <f t="shared" si="47"/>
        <v>0.57199999999999995</v>
      </c>
      <c r="I167" s="7">
        <f t="shared" si="43"/>
        <v>55.483999999999995</v>
      </c>
      <c r="J167" s="6">
        <f t="shared" si="44"/>
        <v>1.2609999999999999</v>
      </c>
      <c r="L167" s="18"/>
    </row>
    <row r="168" spans="1:15" ht="15.75" customHeight="1">
      <c r="A168" s="233"/>
      <c r="B168" s="63">
        <f t="shared" si="45"/>
        <v>1</v>
      </c>
      <c r="C168" s="219"/>
      <c r="D168" s="42" t="s">
        <v>11</v>
      </c>
      <c r="E168" s="6">
        <v>1.2E-2</v>
      </c>
      <c r="F168" s="53">
        <f t="shared" si="46"/>
        <v>97</v>
      </c>
      <c r="G168" s="50">
        <v>28</v>
      </c>
      <c r="H168" s="5">
        <f t="shared" si="47"/>
        <v>0.33600000000000002</v>
      </c>
      <c r="I168" s="7">
        <f t="shared" si="43"/>
        <v>32.591999999999999</v>
      </c>
      <c r="J168" s="6">
        <f t="shared" si="44"/>
        <v>1.1639999999999999</v>
      </c>
      <c r="L168" s="18"/>
    </row>
    <row r="169" spans="1:15" ht="15.75" customHeight="1">
      <c r="A169" s="233"/>
      <c r="B169" s="63">
        <f t="shared" si="45"/>
        <v>1</v>
      </c>
      <c r="C169" s="219"/>
      <c r="D169" s="42" t="s">
        <v>7</v>
      </c>
      <c r="E169" s="6">
        <v>3.0000000000000001E-3</v>
      </c>
      <c r="F169" s="53">
        <f t="shared" si="46"/>
        <v>97</v>
      </c>
      <c r="G169" s="50">
        <v>90</v>
      </c>
      <c r="H169" s="5">
        <f t="shared" si="47"/>
        <v>0.27</v>
      </c>
      <c r="I169" s="7">
        <f t="shared" si="43"/>
        <v>26.189999999999998</v>
      </c>
      <c r="J169" s="6">
        <f t="shared" si="44"/>
        <v>0.29099999999999998</v>
      </c>
      <c r="L169" s="18"/>
    </row>
    <row r="170" spans="1:15" ht="15.75" customHeight="1">
      <c r="A170" s="233"/>
      <c r="B170" s="63">
        <f t="shared" si="45"/>
        <v>1</v>
      </c>
      <c r="C170" s="220"/>
      <c r="D170" s="42" t="s">
        <v>79</v>
      </c>
      <c r="E170" s="6">
        <v>0.188</v>
      </c>
      <c r="F170" s="53">
        <f t="shared" si="46"/>
        <v>97</v>
      </c>
      <c r="G170" s="50"/>
      <c r="H170" s="5"/>
      <c r="I170" s="7"/>
      <c r="J170" s="6">
        <f t="shared" si="44"/>
        <v>18.236000000000001</v>
      </c>
      <c r="L170" s="18"/>
    </row>
    <row r="171" spans="1:15" ht="15.75" customHeight="1">
      <c r="A171" s="233"/>
      <c r="B171" s="63">
        <f t="shared" si="45"/>
        <v>1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6"/>
        <v>97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1661.9980000000007</v>
      </c>
      <c r="J171" s="6">
        <f t="shared" si="44"/>
        <v>8.3939292929292968</v>
      </c>
      <c r="L171" s="18"/>
    </row>
    <row r="172" spans="1:15" ht="15.75" customHeight="1">
      <c r="A172" s="233"/>
      <c r="B172" s="63">
        <f t="shared" si="45"/>
        <v>1</v>
      </c>
      <c r="C172" s="223"/>
      <c r="D172" s="41" t="s">
        <v>27</v>
      </c>
      <c r="E172" s="6">
        <v>1.2E-2</v>
      </c>
      <c r="F172" s="53">
        <f t="shared" si="46"/>
        <v>97</v>
      </c>
      <c r="G172" s="49">
        <v>710</v>
      </c>
      <c r="H172" s="5">
        <f t="shared" ref="H172:H176" si="48">G172*E172</f>
        <v>8.52</v>
      </c>
      <c r="I172" s="7">
        <f t="shared" si="43"/>
        <v>826.43999999999994</v>
      </c>
      <c r="J172" s="6">
        <f t="shared" si="44"/>
        <v>1.1639999999999999</v>
      </c>
      <c r="L172"/>
      <c r="M172"/>
      <c r="N172"/>
      <c r="O172"/>
    </row>
    <row r="173" spans="1:15" ht="15.75" customHeight="1">
      <c r="A173" s="233"/>
      <c r="B173" s="63">
        <f t="shared" si="45"/>
        <v>1</v>
      </c>
      <c r="C173" s="234" t="s">
        <v>26</v>
      </c>
      <c r="D173" s="42" t="s">
        <v>21</v>
      </c>
      <c r="E173" s="6">
        <v>6.0999999999999999E-2</v>
      </c>
      <c r="F173" s="53">
        <f t="shared" si="46"/>
        <v>97</v>
      </c>
      <c r="G173" s="50">
        <v>90</v>
      </c>
      <c r="H173" s="5">
        <f t="shared" ref="H173:H174" si="49">E173*G173</f>
        <v>5.49</v>
      </c>
      <c r="I173" s="7">
        <f t="shared" si="43"/>
        <v>532.53</v>
      </c>
      <c r="J173" s="6">
        <f t="shared" si="44"/>
        <v>5.9169999999999998</v>
      </c>
      <c r="L173"/>
      <c r="M173"/>
      <c r="N173"/>
      <c r="O173"/>
    </row>
    <row r="174" spans="1:15" ht="15" customHeight="1">
      <c r="A174" s="233"/>
      <c r="B174" s="63">
        <f t="shared" si="45"/>
        <v>1</v>
      </c>
      <c r="C174" s="234"/>
      <c r="D174" s="42" t="s">
        <v>27</v>
      </c>
      <c r="E174" s="6">
        <v>6.0000000000000001E-3</v>
      </c>
      <c r="F174" s="53">
        <f t="shared" si="46"/>
        <v>97</v>
      </c>
      <c r="G174" s="50">
        <v>710</v>
      </c>
      <c r="H174" s="5">
        <f t="shared" si="49"/>
        <v>4.26</v>
      </c>
      <c r="I174" s="7">
        <f t="shared" si="43"/>
        <v>413.21999999999997</v>
      </c>
      <c r="J174" s="6">
        <f t="shared" si="44"/>
        <v>0.58199999999999996</v>
      </c>
      <c r="L174"/>
      <c r="M174"/>
      <c r="N174"/>
      <c r="O174"/>
    </row>
    <row r="175" spans="1:15" ht="15.75" customHeight="1">
      <c r="A175" s="233"/>
      <c r="B175" s="63">
        <f t="shared" si="45"/>
        <v>1</v>
      </c>
      <c r="C175" s="93" t="s">
        <v>65</v>
      </c>
      <c r="D175" s="43" t="s">
        <v>65</v>
      </c>
      <c r="E175" s="8">
        <v>0.2</v>
      </c>
      <c r="F175" s="53">
        <f t="shared" si="46"/>
        <v>97</v>
      </c>
      <c r="G175" s="49">
        <v>72</v>
      </c>
      <c r="H175" s="5">
        <f t="shared" si="48"/>
        <v>14.4</v>
      </c>
      <c r="I175" s="7">
        <f t="shared" si="43"/>
        <v>1396.8000000000002</v>
      </c>
      <c r="J175" s="9">
        <f t="shared" si="44"/>
        <v>19.400000000000002</v>
      </c>
      <c r="L175"/>
      <c r="M175"/>
      <c r="N175"/>
      <c r="O175"/>
    </row>
    <row r="176" spans="1:15" ht="15.75" customHeight="1">
      <c r="A176" s="233"/>
      <c r="B176" s="63">
        <f t="shared" si="45"/>
        <v>1</v>
      </c>
      <c r="C176" s="3" t="s">
        <v>38</v>
      </c>
      <c r="D176" s="46" t="s">
        <v>38</v>
      </c>
      <c r="E176" s="9">
        <v>0.04</v>
      </c>
      <c r="F176" s="53">
        <f t="shared" si="46"/>
        <v>97</v>
      </c>
      <c r="G176" s="49">
        <v>32</v>
      </c>
      <c r="H176" s="5">
        <f t="shared" si="48"/>
        <v>1.28</v>
      </c>
      <c r="I176" s="7">
        <f t="shared" si="43"/>
        <v>124.16</v>
      </c>
      <c r="J176" s="9">
        <f t="shared" si="44"/>
        <v>3.88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94"/>
      <c r="F177" s="94"/>
      <c r="G177" s="94"/>
      <c r="H177" s="2">
        <f>SUM(H159:H176)</f>
        <v>61.000000000000007</v>
      </c>
      <c r="I177" s="2">
        <f>SUM(I159:I176)</f>
        <v>5917.0000000000009</v>
      </c>
      <c r="J177" s="2">
        <f>SUM(J159:J176)</f>
        <v>83.180929292929306</v>
      </c>
    </row>
    <row r="178" spans="1:15" ht="15.75" customHeight="1">
      <c r="A178" s="180" t="s">
        <v>66</v>
      </c>
      <c r="B178" s="61">
        <v>1</v>
      </c>
      <c r="C178" s="217" t="s">
        <v>100</v>
      </c>
      <c r="D178" s="41" t="s">
        <v>4</v>
      </c>
      <c r="E178" s="6">
        <v>0.06</v>
      </c>
      <c r="F178" s="49">
        <f>B178*97</f>
        <v>97</v>
      </c>
      <c r="G178" s="51">
        <v>25</v>
      </c>
      <c r="H178" s="4">
        <f>G178*E178</f>
        <v>1.5</v>
      </c>
      <c r="I178" s="7">
        <f>J178*G178</f>
        <v>145.49999999999997</v>
      </c>
      <c r="J178" s="9">
        <f>F178*E178</f>
        <v>5.8199999999999994</v>
      </c>
    </row>
    <row r="179" spans="1:15" ht="15.75" customHeight="1">
      <c r="A179" s="181"/>
      <c r="B179" s="64">
        <f>B178</f>
        <v>1</v>
      </c>
      <c r="C179" s="217"/>
      <c r="D179" s="41" t="s">
        <v>9</v>
      </c>
      <c r="E179" s="6">
        <v>8.0000000000000002E-3</v>
      </c>
      <c r="F179" s="53">
        <f>F178</f>
        <v>97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34.143999999999998</v>
      </c>
      <c r="J179" s="9">
        <f t="shared" ref="J179:J199" si="52">F179*E179</f>
        <v>0.77600000000000002</v>
      </c>
    </row>
    <row r="180" spans="1:15" ht="15.75" customHeight="1">
      <c r="A180" s="181"/>
      <c r="B180" s="64">
        <f t="shared" ref="B180:B199" si="53">B179</f>
        <v>1</v>
      </c>
      <c r="C180" s="217"/>
      <c r="D180" s="42" t="s">
        <v>13</v>
      </c>
      <c r="E180" s="45">
        <v>2.0000000000000001E-4</v>
      </c>
      <c r="F180" s="53">
        <f t="shared" ref="F180:F199" si="54">F179</f>
        <v>97</v>
      </c>
      <c r="G180" s="51">
        <v>440</v>
      </c>
      <c r="H180" s="4">
        <f t="shared" si="50"/>
        <v>8.8000000000000009E-2</v>
      </c>
      <c r="I180" s="7">
        <f t="shared" si="51"/>
        <v>8.5359999999999996</v>
      </c>
      <c r="J180" s="9">
        <f t="shared" si="52"/>
        <v>1.9400000000000001E-2</v>
      </c>
    </row>
    <row r="181" spans="1:15" ht="15.75" customHeight="1">
      <c r="A181" s="181"/>
      <c r="B181" s="64">
        <f t="shared" si="53"/>
        <v>1</v>
      </c>
      <c r="C181" s="217"/>
      <c r="D181" s="41" t="s">
        <v>12</v>
      </c>
      <c r="E181" s="6">
        <v>3.0000000000000001E-3</v>
      </c>
      <c r="F181" s="53">
        <f t="shared" si="54"/>
        <v>97</v>
      </c>
      <c r="G181" s="51">
        <v>46</v>
      </c>
      <c r="H181" s="4">
        <f t="shared" si="50"/>
        <v>0.13800000000000001</v>
      </c>
      <c r="I181" s="7">
        <f t="shared" si="51"/>
        <v>13.385999999999999</v>
      </c>
      <c r="J181" s="9">
        <f t="shared" si="52"/>
        <v>0.29099999999999998</v>
      </c>
    </row>
    <row r="182" spans="1:15" ht="15.75" customHeight="1">
      <c r="A182" s="181"/>
      <c r="B182" s="64">
        <f t="shared" si="53"/>
        <v>1</v>
      </c>
      <c r="C182" s="217"/>
      <c r="D182" s="42" t="s">
        <v>7</v>
      </c>
      <c r="E182" s="6">
        <v>3.0000000000000001E-3</v>
      </c>
      <c r="F182" s="53">
        <f t="shared" si="54"/>
        <v>97</v>
      </c>
      <c r="G182" s="49">
        <v>90</v>
      </c>
      <c r="H182" s="4">
        <f t="shared" si="50"/>
        <v>0.27</v>
      </c>
      <c r="I182" s="7">
        <f t="shared" si="51"/>
        <v>26.189999999999998</v>
      </c>
      <c r="J182" s="9">
        <f t="shared" si="52"/>
        <v>0.29099999999999998</v>
      </c>
    </row>
    <row r="183" spans="1:15" ht="15.75" customHeight="1">
      <c r="A183" s="181"/>
      <c r="B183" s="64">
        <f t="shared" si="53"/>
        <v>1</v>
      </c>
      <c r="C183" s="218" t="s">
        <v>23</v>
      </c>
      <c r="D183" s="41" t="s">
        <v>8</v>
      </c>
      <c r="E183" s="6">
        <v>0.1</v>
      </c>
      <c r="F183" s="53">
        <f t="shared" si="54"/>
        <v>97</v>
      </c>
      <c r="G183" s="49">
        <v>28</v>
      </c>
      <c r="H183" s="4">
        <f t="shared" si="50"/>
        <v>2.8000000000000003</v>
      </c>
      <c r="I183" s="7">
        <f t="shared" si="51"/>
        <v>271.60000000000002</v>
      </c>
      <c r="J183" s="9">
        <f t="shared" si="52"/>
        <v>9.7000000000000011</v>
      </c>
    </row>
    <row r="184" spans="1:15" ht="15.75" customHeight="1">
      <c r="A184" s="181"/>
      <c r="B184" s="64">
        <f t="shared" si="53"/>
        <v>1</v>
      </c>
      <c r="C184" s="219"/>
      <c r="D184" s="41" t="s">
        <v>18</v>
      </c>
      <c r="E184" s="6">
        <v>0.02</v>
      </c>
      <c r="F184" s="53">
        <f t="shared" si="54"/>
        <v>97</v>
      </c>
      <c r="G184" s="49">
        <v>52</v>
      </c>
      <c r="H184" s="4">
        <f t="shared" si="50"/>
        <v>1.04</v>
      </c>
      <c r="I184" s="7">
        <f t="shared" si="51"/>
        <v>100.88</v>
      </c>
      <c r="J184" s="9">
        <f t="shared" si="52"/>
        <v>1.94</v>
      </c>
    </row>
    <row r="185" spans="1:15" ht="15.75" customHeight="1">
      <c r="A185" s="181"/>
      <c r="B185" s="64">
        <f t="shared" si="53"/>
        <v>1</v>
      </c>
      <c r="C185" s="219"/>
      <c r="D185" s="41" t="s">
        <v>9</v>
      </c>
      <c r="E185" s="6">
        <v>1.3000000000000001E-2</v>
      </c>
      <c r="F185" s="53">
        <f t="shared" si="54"/>
        <v>97</v>
      </c>
      <c r="G185" s="49">
        <v>44</v>
      </c>
      <c r="H185" s="4">
        <f t="shared" si="50"/>
        <v>0.57200000000000006</v>
      </c>
      <c r="I185" s="7">
        <f t="shared" si="51"/>
        <v>55.484000000000009</v>
      </c>
      <c r="J185" s="9">
        <f t="shared" si="52"/>
        <v>1.2610000000000001</v>
      </c>
    </row>
    <row r="186" spans="1:15" ht="15.75" customHeight="1">
      <c r="A186" s="181"/>
      <c r="B186" s="64">
        <f t="shared" si="53"/>
        <v>1</v>
      </c>
      <c r="C186" s="219"/>
      <c r="D186" s="42" t="s">
        <v>11</v>
      </c>
      <c r="E186" s="6">
        <v>1.2E-2</v>
      </c>
      <c r="F186" s="53">
        <f t="shared" si="54"/>
        <v>97</v>
      </c>
      <c r="G186" s="49">
        <v>28</v>
      </c>
      <c r="H186" s="4">
        <f t="shared" si="50"/>
        <v>0.33600000000000002</v>
      </c>
      <c r="I186" s="7">
        <f t="shared" si="51"/>
        <v>32.591999999999999</v>
      </c>
      <c r="J186" s="9">
        <f t="shared" si="52"/>
        <v>1.1639999999999999</v>
      </c>
    </row>
    <row r="187" spans="1:15" ht="15.75" customHeight="1">
      <c r="A187" s="181"/>
      <c r="B187" s="64">
        <f t="shared" si="53"/>
        <v>1</v>
      </c>
      <c r="C187" s="219"/>
      <c r="D187" s="42" t="s">
        <v>7</v>
      </c>
      <c r="E187" s="6">
        <v>5.0000000000000001E-3</v>
      </c>
      <c r="F187" s="53">
        <f t="shared" si="54"/>
        <v>97</v>
      </c>
      <c r="G187" s="49">
        <v>90</v>
      </c>
      <c r="H187" s="4">
        <f t="shared" si="50"/>
        <v>0.45</v>
      </c>
      <c r="I187" s="7">
        <f t="shared" si="51"/>
        <v>43.65</v>
      </c>
      <c r="J187" s="9">
        <f t="shared" si="52"/>
        <v>0.48499999999999999</v>
      </c>
    </row>
    <row r="188" spans="1:15" ht="15.75" customHeight="1">
      <c r="A188" s="181"/>
      <c r="B188" s="64">
        <f t="shared" si="53"/>
        <v>1</v>
      </c>
      <c r="C188" s="220"/>
      <c r="D188" s="42" t="s">
        <v>79</v>
      </c>
      <c r="E188" s="6">
        <v>0.17499999999999999</v>
      </c>
      <c r="F188" s="53">
        <f t="shared" si="54"/>
        <v>97</v>
      </c>
      <c r="G188" s="50"/>
      <c r="H188" s="5"/>
      <c r="I188" s="7"/>
      <c r="J188" s="6">
        <f t="shared" si="52"/>
        <v>16.974999999999998</v>
      </c>
      <c r="L188"/>
      <c r="M188"/>
      <c r="N188"/>
      <c r="O188"/>
    </row>
    <row r="189" spans="1:15" ht="15.75" customHeight="1">
      <c r="A189" s="181"/>
      <c r="B189" s="64">
        <f t="shared" si="53"/>
        <v>1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4"/>
        <v>97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2801.5540000000001</v>
      </c>
      <c r="J189" s="9">
        <f t="shared" si="52"/>
        <v>14.149262626262626</v>
      </c>
    </row>
    <row r="190" spans="1:15" ht="15.75" customHeight="1">
      <c r="A190" s="181"/>
      <c r="B190" s="64">
        <f t="shared" si="53"/>
        <v>1</v>
      </c>
      <c r="C190" s="222"/>
      <c r="D190" s="41" t="s">
        <v>9</v>
      </c>
      <c r="E190" s="6">
        <v>0.02</v>
      </c>
      <c r="F190" s="53">
        <f t="shared" si="54"/>
        <v>97</v>
      </c>
      <c r="G190" s="51">
        <v>44</v>
      </c>
      <c r="H190" s="4">
        <f>G190*E190</f>
        <v>0.88</v>
      </c>
      <c r="I190" s="7">
        <f t="shared" si="51"/>
        <v>85.36</v>
      </c>
      <c r="J190" s="9">
        <f t="shared" si="52"/>
        <v>1.94</v>
      </c>
    </row>
    <row r="191" spans="1:15" ht="15.75" customHeight="1">
      <c r="A191" s="181"/>
      <c r="B191" s="64">
        <f t="shared" si="53"/>
        <v>1</v>
      </c>
      <c r="C191" s="222"/>
      <c r="D191" s="42" t="s">
        <v>11</v>
      </c>
      <c r="E191" s="6">
        <v>1.2999999999999999E-2</v>
      </c>
      <c r="F191" s="53">
        <f t="shared" si="54"/>
        <v>97</v>
      </c>
      <c r="G191" s="49">
        <v>28</v>
      </c>
      <c r="H191" s="4">
        <f t="shared" ref="H191" si="55">G191*E191</f>
        <v>0.36399999999999999</v>
      </c>
      <c r="I191" s="7">
        <f t="shared" si="51"/>
        <v>35.308</v>
      </c>
      <c r="J191" s="9">
        <f t="shared" si="52"/>
        <v>1.2609999999999999</v>
      </c>
    </row>
    <row r="192" spans="1:15" ht="15.75" customHeight="1">
      <c r="A192" s="181"/>
      <c r="B192" s="64">
        <f t="shared" si="53"/>
        <v>1</v>
      </c>
      <c r="C192" s="222"/>
      <c r="D192" s="42" t="s">
        <v>27</v>
      </c>
      <c r="E192" s="6">
        <v>0.01</v>
      </c>
      <c r="F192" s="53">
        <f t="shared" si="54"/>
        <v>97</v>
      </c>
      <c r="G192" s="49">
        <v>710</v>
      </c>
      <c r="H192" s="4">
        <f>G192*E192</f>
        <v>7.1000000000000005</v>
      </c>
      <c r="I192" s="7">
        <f t="shared" si="51"/>
        <v>688.69999999999993</v>
      </c>
      <c r="J192" s="9">
        <f t="shared" si="52"/>
        <v>0.97</v>
      </c>
    </row>
    <row r="193" spans="1:15" ht="15.75" customHeight="1">
      <c r="A193" s="181"/>
      <c r="B193" s="64">
        <f t="shared" si="53"/>
        <v>1</v>
      </c>
      <c r="C193" s="223"/>
      <c r="D193" s="42" t="s">
        <v>87</v>
      </c>
      <c r="E193" s="6">
        <v>5.8000000000000003E-2</v>
      </c>
      <c r="F193" s="53">
        <f t="shared" si="54"/>
        <v>97</v>
      </c>
      <c r="G193" s="49">
        <v>82</v>
      </c>
      <c r="H193" s="4">
        <f t="shared" ref="H193:H196" si="56">G193*E193</f>
        <v>4.7560000000000002</v>
      </c>
      <c r="I193" s="7">
        <f t="shared" si="51"/>
        <v>461.33200000000005</v>
      </c>
      <c r="J193" s="9">
        <f t="shared" si="52"/>
        <v>5.6260000000000003</v>
      </c>
    </row>
    <row r="194" spans="1:15" ht="15.75" customHeight="1">
      <c r="A194" s="181"/>
      <c r="B194" s="64">
        <f t="shared" si="53"/>
        <v>1</v>
      </c>
      <c r="C194" s="218" t="s">
        <v>97</v>
      </c>
      <c r="D194" s="41" t="s">
        <v>14</v>
      </c>
      <c r="E194" s="6">
        <v>4.5999999999999999E-2</v>
      </c>
      <c r="F194" s="53">
        <f t="shared" si="54"/>
        <v>97</v>
      </c>
      <c r="G194" s="49">
        <v>100</v>
      </c>
      <c r="H194" s="4">
        <f t="shared" si="56"/>
        <v>4.5999999999999996</v>
      </c>
      <c r="I194" s="7">
        <f t="shared" si="51"/>
        <v>446.2</v>
      </c>
      <c r="J194" s="9">
        <f t="shared" si="52"/>
        <v>4.4619999999999997</v>
      </c>
    </row>
    <row r="195" spans="1:15" s="17" customFormat="1" ht="15.75" customHeight="1">
      <c r="A195" s="181"/>
      <c r="B195" s="64">
        <f t="shared" si="53"/>
        <v>1</v>
      </c>
      <c r="C195" s="219"/>
      <c r="D195" s="41" t="s">
        <v>12</v>
      </c>
      <c r="E195" s="6">
        <v>2.4E-2</v>
      </c>
      <c r="F195" s="53">
        <f t="shared" si="54"/>
        <v>97</v>
      </c>
      <c r="G195" s="49">
        <v>46</v>
      </c>
      <c r="H195" s="4">
        <f t="shared" si="56"/>
        <v>1.1040000000000001</v>
      </c>
      <c r="I195" s="7">
        <f t="shared" si="51"/>
        <v>107.08799999999999</v>
      </c>
      <c r="J195" s="9">
        <f t="shared" si="52"/>
        <v>2.3279999999999998</v>
      </c>
      <c r="K195"/>
      <c r="L195" s="19"/>
      <c r="N195" s="25"/>
    </row>
    <row r="196" spans="1:15" ht="15.75" customHeight="1">
      <c r="A196" s="181"/>
      <c r="B196" s="64">
        <f t="shared" si="53"/>
        <v>1</v>
      </c>
      <c r="C196" s="219"/>
      <c r="D196" s="41" t="s">
        <v>13</v>
      </c>
      <c r="E196" s="45">
        <v>2.0000000000000001E-4</v>
      </c>
      <c r="F196" s="53">
        <f t="shared" si="54"/>
        <v>97</v>
      </c>
      <c r="G196" s="49">
        <v>440</v>
      </c>
      <c r="H196" s="4">
        <f t="shared" si="56"/>
        <v>8.8000000000000009E-2</v>
      </c>
      <c r="I196" s="7">
        <f t="shared" si="51"/>
        <v>8.5359999999999996</v>
      </c>
      <c r="J196" s="9">
        <f t="shared" si="52"/>
        <v>1.9400000000000001E-2</v>
      </c>
    </row>
    <row r="197" spans="1:15" ht="15.75" customHeight="1">
      <c r="A197" s="181"/>
      <c r="B197" s="64">
        <f t="shared" si="53"/>
        <v>1</v>
      </c>
      <c r="C197" s="220"/>
      <c r="D197" s="41" t="s">
        <v>79</v>
      </c>
      <c r="E197" s="6">
        <v>0.17199999999999999</v>
      </c>
      <c r="F197" s="53">
        <f t="shared" si="54"/>
        <v>97</v>
      </c>
      <c r="G197" s="49"/>
      <c r="H197" s="4"/>
      <c r="I197" s="7"/>
      <c r="J197" s="9">
        <f t="shared" si="52"/>
        <v>16.683999999999997</v>
      </c>
      <c r="L197"/>
      <c r="M197"/>
      <c r="N197"/>
      <c r="O197"/>
    </row>
    <row r="198" spans="1:15" ht="15.75" customHeight="1">
      <c r="A198" s="181"/>
      <c r="B198" s="64">
        <f t="shared" si="53"/>
        <v>1</v>
      </c>
      <c r="C198" s="3" t="s">
        <v>38</v>
      </c>
      <c r="D198" s="46" t="s">
        <v>38</v>
      </c>
      <c r="E198" s="6">
        <v>0.04</v>
      </c>
      <c r="F198" s="53">
        <f t="shared" si="54"/>
        <v>97</v>
      </c>
      <c r="G198" s="49">
        <v>32</v>
      </c>
      <c r="H198" s="4">
        <f t="shared" ref="H198" si="57">G198*E198</f>
        <v>1.28</v>
      </c>
      <c r="I198" s="7">
        <f t="shared" ref="I198:I199" si="58">J198*G198</f>
        <v>124.16</v>
      </c>
      <c r="J198" s="9">
        <f t="shared" si="52"/>
        <v>3.88</v>
      </c>
    </row>
    <row r="199" spans="1:15" ht="15.75" customHeight="1">
      <c r="A199" s="181"/>
      <c r="B199" s="64">
        <f t="shared" si="53"/>
        <v>1</v>
      </c>
      <c r="C199" s="95" t="s">
        <v>22</v>
      </c>
      <c r="D199" s="44" t="s">
        <v>22</v>
      </c>
      <c r="E199" s="6">
        <v>0.05</v>
      </c>
      <c r="F199" s="53">
        <f t="shared" si="54"/>
        <v>97</v>
      </c>
      <c r="G199" s="50">
        <v>88</v>
      </c>
      <c r="H199" s="4">
        <f>G199*E199</f>
        <v>4.4000000000000004</v>
      </c>
      <c r="I199" s="7">
        <f t="shared" si="58"/>
        <v>426.80000000000007</v>
      </c>
      <c r="J199" s="9">
        <f t="shared" si="52"/>
        <v>4.8500000000000005</v>
      </c>
    </row>
    <row r="200" spans="1:15" ht="15.75" customHeight="1">
      <c r="A200" s="210" t="s">
        <v>41</v>
      </c>
      <c r="B200" s="210"/>
      <c r="C200" s="210"/>
      <c r="D200" s="210"/>
      <c r="E200" s="94"/>
      <c r="F200" s="94"/>
      <c r="G200" s="94"/>
      <c r="H200" s="2">
        <f>SUM(H178:H199)</f>
        <v>61</v>
      </c>
      <c r="I200" s="2">
        <f>SUM(I178:I199)</f>
        <v>5917</v>
      </c>
      <c r="J200" s="2">
        <f>SUM(J178:J199)</f>
        <v>94.892062626262614</v>
      </c>
      <c r="L200"/>
      <c r="M200"/>
      <c r="N200"/>
      <c r="O200"/>
    </row>
    <row r="201" spans="1:15" customFormat="1" ht="15.75" customHeight="1"/>
    <row r="202" spans="1:15" customFormat="1" ht="15.75" customHeight="1"/>
    <row r="203" spans="1:15" customFormat="1" ht="15.75" customHeight="1"/>
    <row r="204" spans="1:15" customFormat="1" ht="15.75" customHeight="1"/>
    <row r="205" spans="1:15" customFormat="1" ht="15.75" customHeight="1"/>
    <row r="206" spans="1:15" customFormat="1" ht="15.75" customHeight="1"/>
    <row r="207" spans="1:15" customFormat="1" ht="15.75" customHeight="1"/>
    <row r="208" spans="1:15" customFormat="1" ht="15.75" customHeight="1"/>
    <row r="209" spans="1:10" customFormat="1" ht="15.75" customHeight="1"/>
    <row r="210" spans="1:10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>
      <c r="A211" s="196" t="s">
        <v>67</v>
      </c>
      <c r="B211" s="61">
        <v>1</v>
      </c>
      <c r="C211" s="217" t="s">
        <v>78</v>
      </c>
      <c r="D211" s="41" t="s">
        <v>6</v>
      </c>
      <c r="E211" s="6">
        <v>4.5999999999999999E-2</v>
      </c>
      <c r="F211" s="49">
        <f>B211*97</f>
        <v>97</v>
      </c>
      <c r="G211" s="49">
        <v>20</v>
      </c>
      <c r="H211" s="4">
        <f>G211*E211</f>
        <v>0.91999999999999993</v>
      </c>
      <c r="I211" s="7">
        <f>J211*G211</f>
        <v>89.24</v>
      </c>
      <c r="J211" s="9">
        <f>F211*E211</f>
        <v>4.4619999999999997</v>
      </c>
    </row>
    <row r="212" spans="1:10" ht="15.75" customHeight="1">
      <c r="A212" s="196"/>
      <c r="B212" s="64">
        <f>B211</f>
        <v>1</v>
      </c>
      <c r="C212" s="217"/>
      <c r="D212" s="41" t="s">
        <v>102</v>
      </c>
      <c r="E212" s="6">
        <v>0.02</v>
      </c>
      <c r="F212" s="53">
        <f>F211</f>
        <v>97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157.13999999999999</v>
      </c>
      <c r="J212" s="9">
        <f t="shared" ref="J212:J232" si="61">F212*E212</f>
        <v>1.94</v>
      </c>
    </row>
    <row r="213" spans="1:10" ht="15.75" customHeight="1">
      <c r="A213" s="196"/>
      <c r="B213" s="64">
        <f t="shared" ref="B213:B232" si="62">B212</f>
        <v>1</v>
      </c>
      <c r="C213" s="217"/>
      <c r="D213" s="42" t="s">
        <v>7</v>
      </c>
      <c r="E213" s="6">
        <v>3.0000000000000001E-3</v>
      </c>
      <c r="F213" s="53">
        <f t="shared" ref="F213:F232" si="63">F212</f>
        <v>97</v>
      </c>
      <c r="G213" s="51">
        <v>90</v>
      </c>
      <c r="H213" s="4">
        <f t="shared" si="59"/>
        <v>0.27</v>
      </c>
      <c r="I213" s="7">
        <f t="shared" si="60"/>
        <v>26.189999999999998</v>
      </c>
      <c r="J213" s="9">
        <f t="shared" si="61"/>
        <v>0.29099999999999998</v>
      </c>
    </row>
    <row r="214" spans="1:10" ht="15.75" customHeight="1">
      <c r="A214" s="196"/>
      <c r="B214" s="64">
        <f t="shared" si="62"/>
        <v>1</v>
      </c>
      <c r="C214" s="217"/>
      <c r="D214" s="41" t="s">
        <v>9</v>
      </c>
      <c r="E214" s="6">
        <v>1.3000000000000001E-2</v>
      </c>
      <c r="F214" s="53">
        <f t="shared" si="63"/>
        <v>97</v>
      </c>
      <c r="G214" s="51">
        <v>44</v>
      </c>
      <c r="H214" s="4">
        <f t="shared" si="59"/>
        <v>0.57200000000000006</v>
      </c>
      <c r="I214" s="7">
        <f t="shared" si="60"/>
        <v>55.484000000000009</v>
      </c>
      <c r="J214" s="9">
        <f t="shared" si="61"/>
        <v>1.2610000000000001</v>
      </c>
    </row>
    <row r="215" spans="1:10" ht="15.75" customHeight="1">
      <c r="A215" s="196"/>
      <c r="B215" s="64">
        <f t="shared" si="62"/>
        <v>1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3"/>
        <v>97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868.92599999999902</v>
      </c>
      <c r="J215" s="9">
        <f t="shared" si="61"/>
        <v>2.633109090909088</v>
      </c>
    </row>
    <row r="216" spans="1:10" ht="15.75" customHeight="1">
      <c r="A216" s="196"/>
      <c r="B216" s="64">
        <f t="shared" si="62"/>
        <v>1</v>
      </c>
      <c r="C216" s="219"/>
      <c r="D216" s="41" t="s">
        <v>8</v>
      </c>
      <c r="E216" s="6">
        <v>0.107</v>
      </c>
      <c r="F216" s="53">
        <f t="shared" si="63"/>
        <v>97</v>
      </c>
      <c r="G216" s="49">
        <v>28</v>
      </c>
      <c r="H216" s="4">
        <f t="shared" ref="H216:H220" si="64">G216*E216</f>
        <v>2.996</v>
      </c>
      <c r="I216" s="7">
        <f t="shared" si="60"/>
        <v>290.61199999999997</v>
      </c>
      <c r="J216" s="9">
        <f t="shared" si="61"/>
        <v>10.379</v>
      </c>
    </row>
    <row r="217" spans="1:10" ht="15.75" customHeight="1">
      <c r="A217" s="196"/>
      <c r="B217" s="64">
        <f t="shared" si="62"/>
        <v>1</v>
      </c>
      <c r="C217" s="219"/>
      <c r="D217" s="41" t="s">
        <v>87</v>
      </c>
      <c r="E217" s="6">
        <v>6.0000000000000001E-3</v>
      </c>
      <c r="F217" s="53">
        <f t="shared" si="63"/>
        <v>97</v>
      </c>
      <c r="G217" s="49">
        <v>82</v>
      </c>
      <c r="H217" s="4">
        <f t="shared" si="64"/>
        <v>0.49199999999999999</v>
      </c>
      <c r="I217" s="7">
        <f t="shared" si="60"/>
        <v>47.723999999999997</v>
      </c>
      <c r="J217" s="9">
        <f t="shared" si="61"/>
        <v>0.58199999999999996</v>
      </c>
    </row>
    <row r="218" spans="1:10" ht="15.75" customHeight="1">
      <c r="A218" s="196"/>
      <c r="B218" s="64">
        <f t="shared" si="62"/>
        <v>1</v>
      </c>
      <c r="C218" s="219"/>
      <c r="D218" s="41" t="s">
        <v>9</v>
      </c>
      <c r="E218" s="6">
        <v>1.3000000000000001E-2</v>
      </c>
      <c r="F218" s="53">
        <f t="shared" si="63"/>
        <v>97</v>
      </c>
      <c r="G218" s="49">
        <v>44</v>
      </c>
      <c r="H218" s="4">
        <f t="shared" si="64"/>
        <v>0.57200000000000006</v>
      </c>
      <c r="I218" s="7">
        <f t="shared" si="60"/>
        <v>55.484000000000009</v>
      </c>
      <c r="J218" s="9">
        <f t="shared" si="61"/>
        <v>1.2610000000000001</v>
      </c>
    </row>
    <row r="219" spans="1:10" ht="15.75" customHeight="1">
      <c r="A219" s="196"/>
      <c r="B219" s="64">
        <f t="shared" si="62"/>
        <v>1</v>
      </c>
      <c r="C219" s="219"/>
      <c r="D219" s="42" t="s">
        <v>11</v>
      </c>
      <c r="E219" s="6">
        <v>1.2E-2</v>
      </c>
      <c r="F219" s="53">
        <f t="shared" si="63"/>
        <v>97</v>
      </c>
      <c r="G219" s="49">
        <v>28</v>
      </c>
      <c r="H219" s="4">
        <f t="shared" si="64"/>
        <v>0.33600000000000002</v>
      </c>
      <c r="I219" s="7">
        <f t="shared" si="60"/>
        <v>32.591999999999999</v>
      </c>
      <c r="J219" s="9">
        <f t="shared" si="61"/>
        <v>1.1639999999999999</v>
      </c>
    </row>
    <row r="220" spans="1:10" ht="15.75" customHeight="1">
      <c r="A220" s="196"/>
      <c r="B220" s="64">
        <f t="shared" si="62"/>
        <v>1</v>
      </c>
      <c r="C220" s="219"/>
      <c r="D220" s="42" t="s">
        <v>7</v>
      </c>
      <c r="E220" s="6">
        <v>3.0000000000000001E-3</v>
      </c>
      <c r="F220" s="53">
        <f t="shared" si="63"/>
        <v>97</v>
      </c>
      <c r="G220" s="49">
        <v>90</v>
      </c>
      <c r="H220" s="4">
        <f t="shared" si="64"/>
        <v>0.27</v>
      </c>
      <c r="I220" s="7">
        <f t="shared" si="60"/>
        <v>26.189999999999998</v>
      </c>
      <c r="J220" s="9">
        <f t="shared" si="61"/>
        <v>0.29099999999999998</v>
      </c>
    </row>
    <row r="221" spans="1:10" ht="15.75" customHeight="1">
      <c r="A221" s="196"/>
      <c r="B221" s="64">
        <f t="shared" si="62"/>
        <v>1</v>
      </c>
      <c r="C221" s="219"/>
      <c r="D221" s="42" t="s">
        <v>32</v>
      </c>
      <c r="E221" s="6">
        <v>6.0000000000000001E-3</v>
      </c>
      <c r="F221" s="53">
        <f t="shared" si="63"/>
        <v>97</v>
      </c>
      <c r="G221" s="49">
        <v>170</v>
      </c>
      <c r="H221" s="4">
        <f>G221*E221</f>
        <v>1.02</v>
      </c>
      <c r="I221" s="7">
        <f t="shared" si="60"/>
        <v>98.94</v>
      </c>
      <c r="J221" s="9">
        <f t="shared" si="61"/>
        <v>0.58199999999999996</v>
      </c>
    </row>
    <row r="222" spans="1:10" ht="15.75" customHeight="1">
      <c r="A222" s="196"/>
      <c r="B222" s="64">
        <f t="shared" si="62"/>
        <v>1</v>
      </c>
      <c r="C222" s="220"/>
      <c r="D222" s="42" t="s">
        <v>79</v>
      </c>
      <c r="E222" s="6">
        <v>0.188</v>
      </c>
      <c r="F222" s="53">
        <f t="shared" si="63"/>
        <v>97</v>
      </c>
      <c r="G222" s="49"/>
      <c r="H222" s="4"/>
      <c r="I222" s="7"/>
      <c r="J222" s="9">
        <f t="shared" si="61"/>
        <v>18.236000000000001</v>
      </c>
    </row>
    <row r="223" spans="1:10" ht="15.75" customHeight="1">
      <c r="A223" s="196"/>
      <c r="B223" s="64">
        <f t="shared" si="62"/>
        <v>1</v>
      </c>
      <c r="C223" s="221" t="s">
        <v>86</v>
      </c>
      <c r="D223" s="41" t="s">
        <v>81</v>
      </c>
      <c r="E223" s="6">
        <v>8.8999999999999996E-2</v>
      </c>
      <c r="F223" s="53">
        <f t="shared" si="63"/>
        <v>97</v>
      </c>
      <c r="G223" s="49">
        <v>330</v>
      </c>
      <c r="H223" s="4">
        <f>G223*E223</f>
        <v>29.369999999999997</v>
      </c>
      <c r="I223" s="7">
        <f t="shared" ref="I223:I225" si="65">J223*G223</f>
        <v>2848.89</v>
      </c>
      <c r="J223" s="9">
        <f t="shared" si="61"/>
        <v>8.6329999999999991</v>
      </c>
    </row>
    <row r="224" spans="1:10" ht="15.75" customHeight="1">
      <c r="A224" s="196"/>
      <c r="B224" s="64">
        <f t="shared" si="62"/>
        <v>1</v>
      </c>
      <c r="C224" s="222"/>
      <c r="D224" s="41" t="s">
        <v>9</v>
      </c>
      <c r="E224" s="6">
        <v>3.0000000000000001E-3</v>
      </c>
      <c r="F224" s="53">
        <f t="shared" si="63"/>
        <v>97</v>
      </c>
      <c r="G224" s="49">
        <v>44</v>
      </c>
      <c r="H224" s="4">
        <f t="shared" ref="H224:H225" si="66">G224*E224</f>
        <v>0.13200000000000001</v>
      </c>
      <c r="I224" s="7">
        <f t="shared" si="65"/>
        <v>12.803999999999998</v>
      </c>
      <c r="J224" s="9">
        <f t="shared" si="61"/>
        <v>0.29099999999999998</v>
      </c>
    </row>
    <row r="225" spans="1:15" ht="15.75" customHeight="1">
      <c r="A225" s="196"/>
      <c r="B225" s="64">
        <f t="shared" si="62"/>
        <v>1</v>
      </c>
      <c r="C225" s="223"/>
      <c r="D225" s="41" t="s">
        <v>11</v>
      </c>
      <c r="E225" s="6">
        <v>3.0000000000000001E-3</v>
      </c>
      <c r="F225" s="53">
        <f t="shared" si="63"/>
        <v>97</v>
      </c>
      <c r="G225" s="49">
        <v>28</v>
      </c>
      <c r="H225" s="4">
        <f t="shared" si="66"/>
        <v>8.4000000000000005E-2</v>
      </c>
      <c r="I225" s="7">
        <f t="shared" si="65"/>
        <v>8.1479999999999997</v>
      </c>
      <c r="J225" s="9">
        <f t="shared" si="61"/>
        <v>0.29099999999999998</v>
      </c>
    </row>
    <row r="226" spans="1:15" ht="15.75" customHeight="1">
      <c r="A226" s="196"/>
      <c r="B226" s="64">
        <f t="shared" si="62"/>
        <v>1</v>
      </c>
      <c r="C226" s="218" t="s">
        <v>42</v>
      </c>
      <c r="D226" s="41" t="s">
        <v>44</v>
      </c>
      <c r="E226" s="6">
        <v>5.0999999999999997E-2</v>
      </c>
      <c r="F226" s="53">
        <f t="shared" si="63"/>
        <v>97</v>
      </c>
      <c r="G226" s="49">
        <v>50</v>
      </c>
      <c r="H226" s="4">
        <f>G226*E226</f>
        <v>2.5499999999999998</v>
      </c>
      <c r="I226" s="7">
        <f t="shared" si="60"/>
        <v>247.35</v>
      </c>
      <c r="J226" s="9">
        <f t="shared" si="61"/>
        <v>4.9470000000000001</v>
      </c>
    </row>
    <row r="227" spans="1:15" ht="15.75" customHeight="1">
      <c r="A227" s="196"/>
      <c r="B227" s="64">
        <f t="shared" si="62"/>
        <v>1</v>
      </c>
      <c r="C227" s="220"/>
      <c r="D227" s="41" t="s">
        <v>27</v>
      </c>
      <c r="E227" s="6">
        <v>5.0000000000000001E-3</v>
      </c>
      <c r="F227" s="53">
        <f t="shared" si="63"/>
        <v>97</v>
      </c>
      <c r="G227" s="49">
        <v>710</v>
      </c>
      <c r="H227" s="4">
        <f t="shared" si="59"/>
        <v>3.5500000000000003</v>
      </c>
      <c r="I227" s="7">
        <f t="shared" si="60"/>
        <v>344.34999999999997</v>
      </c>
      <c r="J227" s="9">
        <f t="shared" si="61"/>
        <v>0.48499999999999999</v>
      </c>
    </row>
    <row r="228" spans="1:15" ht="15.75" customHeight="1">
      <c r="A228" s="196"/>
      <c r="B228" s="64">
        <f t="shared" si="62"/>
        <v>1</v>
      </c>
      <c r="C228" s="218" t="s">
        <v>39</v>
      </c>
      <c r="D228" s="41" t="s">
        <v>76</v>
      </c>
      <c r="E228" s="8">
        <v>0.02</v>
      </c>
      <c r="F228" s="53">
        <f t="shared" si="63"/>
        <v>97</v>
      </c>
      <c r="G228" s="49">
        <v>250</v>
      </c>
      <c r="H228" s="4">
        <f t="shared" si="59"/>
        <v>5</v>
      </c>
      <c r="I228" s="7">
        <f t="shared" si="60"/>
        <v>485</v>
      </c>
      <c r="J228" s="9">
        <f t="shared" si="61"/>
        <v>1.94</v>
      </c>
      <c r="L228"/>
      <c r="M228"/>
      <c r="N228"/>
      <c r="O228"/>
    </row>
    <row r="229" spans="1:15" s="17" customFormat="1" ht="15.75" customHeight="1">
      <c r="A229" s="196"/>
      <c r="B229" s="64">
        <f t="shared" si="62"/>
        <v>1</v>
      </c>
      <c r="C229" s="219"/>
      <c r="D229" s="41" t="s">
        <v>12</v>
      </c>
      <c r="E229" s="8">
        <v>0.02</v>
      </c>
      <c r="F229" s="53">
        <f t="shared" si="63"/>
        <v>97</v>
      </c>
      <c r="G229" s="49">
        <v>46</v>
      </c>
      <c r="H229" s="4">
        <f t="shared" si="59"/>
        <v>0.92</v>
      </c>
      <c r="I229" s="7">
        <f t="shared" si="60"/>
        <v>89.24</v>
      </c>
      <c r="J229" s="9">
        <f t="shared" si="61"/>
        <v>1.94</v>
      </c>
      <c r="K229"/>
      <c r="L229"/>
      <c r="M229"/>
      <c r="N229"/>
      <c r="O229"/>
    </row>
    <row r="230" spans="1:15" ht="15.75" customHeight="1">
      <c r="A230" s="196"/>
      <c r="B230" s="64">
        <f t="shared" si="62"/>
        <v>1</v>
      </c>
      <c r="C230" s="219"/>
      <c r="D230" s="41" t="s">
        <v>13</v>
      </c>
      <c r="E230" s="20">
        <v>2.0000000000000001E-4</v>
      </c>
      <c r="F230" s="53">
        <f t="shared" si="63"/>
        <v>97</v>
      </c>
      <c r="G230" s="49">
        <v>440</v>
      </c>
      <c r="H230" s="4">
        <f t="shared" si="59"/>
        <v>8.8000000000000009E-2</v>
      </c>
      <c r="I230" s="7">
        <f t="shared" si="60"/>
        <v>8.5359999999999996</v>
      </c>
      <c r="J230" s="9">
        <f t="shared" si="61"/>
        <v>1.9400000000000001E-2</v>
      </c>
      <c r="L230"/>
      <c r="M230"/>
      <c r="N230"/>
      <c r="O230"/>
    </row>
    <row r="231" spans="1:15" ht="15.75" customHeight="1">
      <c r="A231" s="196"/>
      <c r="B231" s="64">
        <f t="shared" si="62"/>
        <v>1</v>
      </c>
      <c r="C231" s="220"/>
      <c r="D231" s="41" t="s">
        <v>79</v>
      </c>
      <c r="E231" s="8">
        <v>0.2</v>
      </c>
      <c r="F231" s="53">
        <f t="shared" si="63"/>
        <v>97</v>
      </c>
      <c r="G231" s="49"/>
      <c r="H231" s="4"/>
      <c r="I231" s="7"/>
      <c r="J231" s="9">
        <f t="shared" si="61"/>
        <v>19.400000000000002</v>
      </c>
      <c r="L231"/>
      <c r="M231"/>
      <c r="N231"/>
      <c r="O231"/>
    </row>
    <row r="232" spans="1:15" ht="15.75" customHeight="1">
      <c r="A232" s="196"/>
      <c r="B232" s="64">
        <f t="shared" si="62"/>
        <v>1</v>
      </c>
      <c r="C232" s="3" t="s">
        <v>38</v>
      </c>
      <c r="D232" s="46" t="s">
        <v>38</v>
      </c>
      <c r="E232" s="6">
        <v>0.04</v>
      </c>
      <c r="F232" s="53">
        <f t="shared" si="63"/>
        <v>97</v>
      </c>
      <c r="G232" s="49">
        <v>32</v>
      </c>
      <c r="H232" s="4">
        <f t="shared" si="59"/>
        <v>1.28</v>
      </c>
      <c r="I232" s="7">
        <f t="shared" si="60"/>
        <v>124.16</v>
      </c>
      <c r="J232" s="9">
        <f t="shared" si="61"/>
        <v>3.88</v>
      </c>
    </row>
    <row r="233" spans="1:15" ht="15.75" customHeight="1">
      <c r="A233" s="210" t="s">
        <v>41</v>
      </c>
      <c r="B233" s="210"/>
      <c r="C233" s="210"/>
      <c r="D233" s="210"/>
      <c r="E233" s="94"/>
      <c r="F233" s="94"/>
      <c r="G233" s="94"/>
      <c r="H233" s="2">
        <f>SUM(H211:H232)</f>
        <v>60.999999999999986</v>
      </c>
      <c r="I233" s="2">
        <f t="shared" ref="I233:J233" si="67">SUM(I211:I232)</f>
        <v>5917</v>
      </c>
      <c r="J233" s="2">
        <f t="shared" si="67"/>
        <v>84.908509090909064</v>
      </c>
    </row>
    <row r="234" spans="1:15" ht="15.75" customHeight="1">
      <c r="A234" s="180" t="s">
        <v>68</v>
      </c>
      <c r="B234" s="61">
        <v>1</v>
      </c>
      <c r="C234" s="229" t="s">
        <v>36</v>
      </c>
      <c r="D234" s="41" t="s">
        <v>6</v>
      </c>
      <c r="E234" s="6">
        <v>3.6000000000000004E-2</v>
      </c>
      <c r="F234" s="49">
        <f>B234*97</f>
        <v>97</v>
      </c>
      <c r="G234" s="49">
        <v>20</v>
      </c>
      <c r="H234" s="4">
        <f>G234*E234</f>
        <v>0.72000000000000008</v>
      </c>
      <c r="I234" s="7">
        <f>J234*G234</f>
        <v>69.84</v>
      </c>
      <c r="J234" s="9">
        <f>F234*E234</f>
        <v>3.4920000000000004</v>
      </c>
    </row>
    <row r="235" spans="1:15" ht="15.75" customHeight="1">
      <c r="A235" s="181"/>
      <c r="B235" s="64">
        <f>B234</f>
        <v>1</v>
      </c>
      <c r="C235" s="229"/>
      <c r="D235" s="41" t="s">
        <v>15</v>
      </c>
      <c r="E235" s="6">
        <v>0.01</v>
      </c>
      <c r="F235" s="53">
        <f>F234</f>
        <v>97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135.79999999999998</v>
      </c>
      <c r="J235" s="9">
        <f t="shared" ref="J235:J258" si="70">F235*E235</f>
        <v>0.97</v>
      </c>
    </row>
    <row r="236" spans="1:15" ht="15.75" customHeight="1">
      <c r="A236" s="181"/>
      <c r="B236" s="64">
        <f t="shared" ref="B236:B258" si="71">B235</f>
        <v>1</v>
      </c>
      <c r="C236" s="229"/>
      <c r="D236" s="41" t="s">
        <v>17</v>
      </c>
      <c r="E236" s="6">
        <v>0.01</v>
      </c>
      <c r="F236" s="53">
        <f t="shared" ref="F236:F258" si="72">F235</f>
        <v>97</v>
      </c>
      <c r="G236" s="50">
        <v>150</v>
      </c>
      <c r="H236" s="4">
        <f t="shared" si="68"/>
        <v>1.5</v>
      </c>
      <c r="I236" s="7">
        <f t="shared" si="69"/>
        <v>145.5</v>
      </c>
      <c r="J236" s="9">
        <f t="shared" si="70"/>
        <v>0.97</v>
      </c>
    </row>
    <row r="237" spans="1:15" ht="15.75" customHeight="1">
      <c r="A237" s="181"/>
      <c r="B237" s="64">
        <f t="shared" si="71"/>
        <v>1</v>
      </c>
      <c r="C237" s="229"/>
      <c r="D237" s="42" t="s">
        <v>7</v>
      </c>
      <c r="E237" s="6">
        <v>4.0000000000000001E-3</v>
      </c>
      <c r="F237" s="53">
        <f t="shared" si="72"/>
        <v>97</v>
      </c>
      <c r="G237" s="51">
        <v>90</v>
      </c>
      <c r="H237" s="4">
        <f t="shared" si="68"/>
        <v>0.36</v>
      </c>
      <c r="I237" s="7">
        <f t="shared" si="69"/>
        <v>34.92</v>
      </c>
      <c r="J237" s="9">
        <f t="shared" si="70"/>
        <v>0.38800000000000001</v>
      </c>
      <c r="L237"/>
      <c r="M237"/>
      <c r="N237"/>
      <c r="O237"/>
    </row>
    <row r="238" spans="1:15" ht="15.75" customHeight="1">
      <c r="A238" s="181"/>
      <c r="B238" s="64">
        <f t="shared" si="71"/>
        <v>1</v>
      </c>
      <c r="C238" s="185" t="s">
        <v>40</v>
      </c>
      <c r="D238" s="41" t="s">
        <v>4</v>
      </c>
      <c r="E238" s="5">
        <v>2.5000000000000001E-2</v>
      </c>
      <c r="F238" s="53">
        <f t="shared" si="72"/>
        <v>97</v>
      </c>
      <c r="G238" s="49">
        <v>25</v>
      </c>
      <c r="H238" s="4">
        <f t="shared" si="68"/>
        <v>0.625</v>
      </c>
      <c r="I238" s="7">
        <f t="shared" si="69"/>
        <v>60.625000000000007</v>
      </c>
      <c r="J238" s="9">
        <f t="shared" si="70"/>
        <v>2.4250000000000003</v>
      </c>
      <c r="L238"/>
      <c r="M238"/>
      <c r="N238"/>
      <c r="O238"/>
    </row>
    <row r="239" spans="1:15" ht="15.75" customHeight="1">
      <c r="A239" s="181"/>
      <c r="B239" s="64">
        <f t="shared" si="71"/>
        <v>1</v>
      </c>
      <c r="C239" s="186"/>
      <c r="D239" s="41" t="s">
        <v>6</v>
      </c>
      <c r="E239" s="8">
        <v>0.05</v>
      </c>
      <c r="F239" s="53">
        <f t="shared" si="72"/>
        <v>97</v>
      </c>
      <c r="G239" s="50">
        <v>20</v>
      </c>
      <c r="H239" s="4">
        <f t="shared" si="68"/>
        <v>1</v>
      </c>
      <c r="I239" s="7">
        <f t="shared" si="69"/>
        <v>97.000000000000014</v>
      </c>
      <c r="J239" s="9">
        <f t="shared" si="70"/>
        <v>4.8500000000000005</v>
      </c>
      <c r="L239"/>
      <c r="M239"/>
      <c r="N239"/>
      <c r="O239"/>
    </row>
    <row r="240" spans="1:15" ht="15.75" customHeight="1">
      <c r="A240" s="181"/>
      <c r="B240" s="64">
        <f t="shared" si="71"/>
        <v>1</v>
      </c>
      <c r="C240" s="186"/>
      <c r="D240" s="41" t="s">
        <v>8</v>
      </c>
      <c r="E240" s="5">
        <v>2.7E-2</v>
      </c>
      <c r="F240" s="53">
        <f t="shared" si="72"/>
        <v>97</v>
      </c>
      <c r="G240" s="51">
        <v>28</v>
      </c>
      <c r="H240" s="4">
        <f t="shared" si="68"/>
        <v>0.75600000000000001</v>
      </c>
      <c r="I240" s="7">
        <f t="shared" si="69"/>
        <v>73.331999999999994</v>
      </c>
      <c r="J240" s="9">
        <f t="shared" si="70"/>
        <v>2.6189999999999998</v>
      </c>
      <c r="L240"/>
      <c r="M240"/>
      <c r="N240"/>
      <c r="O240"/>
    </row>
    <row r="241" spans="1:15" ht="15.75" customHeight="1">
      <c r="A241" s="181"/>
      <c r="B241" s="64">
        <f t="shared" si="71"/>
        <v>1</v>
      </c>
      <c r="C241" s="186"/>
      <c r="D241" s="41" t="s">
        <v>9</v>
      </c>
      <c r="E241" s="5">
        <v>1.2999999999999999E-2</v>
      </c>
      <c r="F241" s="53">
        <f t="shared" si="72"/>
        <v>97</v>
      </c>
      <c r="G241" s="52">
        <v>44</v>
      </c>
      <c r="H241" s="4">
        <f t="shared" si="68"/>
        <v>0.57199999999999995</v>
      </c>
      <c r="I241" s="7">
        <f t="shared" si="69"/>
        <v>55.483999999999995</v>
      </c>
      <c r="J241" s="9">
        <f t="shared" si="70"/>
        <v>1.2609999999999999</v>
      </c>
      <c r="L241"/>
      <c r="M241"/>
      <c r="N241"/>
      <c r="O241"/>
    </row>
    <row r="242" spans="1:15" ht="15.75" customHeight="1">
      <c r="A242" s="181"/>
      <c r="B242" s="64">
        <f t="shared" si="71"/>
        <v>1</v>
      </c>
      <c r="C242" s="186"/>
      <c r="D242" s="41" t="s">
        <v>11</v>
      </c>
      <c r="E242" s="5">
        <v>1.2E-2</v>
      </c>
      <c r="F242" s="53">
        <f t="shared" si="72"/>
        <v>97</v>
      </c>
      <c r="G242" s="49">
        <v>28</v>
      </c>
      <c r="H242" s="4">
        <f t="shared" si="68"/>
        <v>0.33600000000000002</v>
      </c>
      <c r="I242" s="7">
        <f t="shared" si="69"/>
        <v>32.591999999999999</v>
      </c>
      <c r="J242" s="9">
        <f t="shared" si="70"/>
        <v>1.1639999999999999</v>
      </c>
      <c r="L242"/>
      <c r="M242"/>
      <c r="N242"/>
      <c r="O242"/>
    </row>
    <row r="243" spans="1:15" ht="15.75" customHeight="1">
      <c r="A243" s="181"/>
      <c r="B243" s="64">
        <f t="shared" si="71"/>
        <v>1</v>
      </c>
      <c r="C243" s="186"/>
      <c r="D243" s="41" t="s">
        <v>32</v>
      </c>
      <c r="E243" s="5">
        <v>7.4999999999999997E-3</v>
      </c>
      <c r="F243" s="53">
        <f t="shared" si="72"/>
        <v>97</v>
      </c>
      <c r="G243" s="49">
        <v>170</v>
      </c>
      <c r="H243" s="4">
        <f t="shared" si="68"/>
        <v>1.2749999999999999</v>
      </c>
      <c r="I243" s="7">
        <f t="shared" si="69"/>
        <v>123.67499999999998</v>
      </c>
      <c r="J243" s="9">
        <f t="shared" si="70"/>
        <v>0.72749999999999992</v>
      </c>
      <c r="L243"/>
      <c r="M243"/>
      <c r="N243"/>
      <c r="O243"/>
    </row>
    <row r="244" spans="1:15" ht="15.75" customHeight="1">
      <c r="A244" s="181"/>
      <c r="B244" s="64">
        <f t="shared" si="71"/>
        <v>1</v>
      </c>
      <c r="C244" s="186"/>
      <c r="D244" s="41" t="s">
        <v>27</v>
      </c>
      <c r="E244" s="5">
        <v>5.0000000000000001E-3</v>
      </c>
      <c r="F244" s="53">
        <f t="shared" si="72"/>
        <v>97</v>
      </c>
      <c r="G244" s="49">
        <v>710</v>
      </c>
      <c r="H244" s="4">
        <f t="shared" si="68"/>
        <v>3.5500000000000003</v>
      </c>
      <c r="I244" s="7">
        <f t="shared" si="69"/>
        <v>344.34999999999997</v>
      </c>
      <c r="J244" s="9">
        <f t="shared" si="70"/>
        <v>0.48499999999999999</v>
      </c>
      <c r="L244"/>
      <c r="M244"/>
      <c r="N244"/>
      <c r="O244"/>
    </row>
    <row r="245" spans="1:15" ht="15.75" customHeight="1">
      <c r="A245" s="181"/>
      <c r="B245" s="64">
        <f t="shared" si="71"/>
        <v>1</v>
      </c>
      <c r="C245" s="186"/>
      <c r="D245" s="41" t="s">
        <v>12</v>
      </c>
      <c r="E245" s="5">
        <v>2.5000000000000001E-3</v>
      </c>
      <c r="F245" s="53">
        <f t="shared" si="72"/>
        <v>97</v>
      </c>
      <c r="G245" s="49">
        <v>46</v>
      </c>
      <c r="H245" s="4">
        <f t="shared" si="68"/>
        <v>0.115</v>
      </c>
      <c r="I245" s="7">
        <f t="shared" si="69"/>
        <v>11.154999999999999</v>
      </c>
      <c r="J245" s="9">
        <f t="shared" si="70"/>
        <v>0.24249999999999999</v>
      </c>
      <c r="L245"/>
      <c r="M245"/>
      <c r="N245"/>
      <c r="O245"/>
    </row>
    <row r="246" spans="1:15" ht="15.75" customHeight="1">
      <c r="A246" s="181"/>
      <c r="B246" s="64">
        <f t="shared" si="71"/>
        <v>1</v>
      </c>
      <c r="C246" s="186"/>
      <c r="D246" s="41" t="s">
        <v>13</v>
      </c>
      <c r="E246" s="5">
        <v>4.0000000000000002E-4</v>
      </c>
      <c r="F246" s="53">
        <f t="shared" si="72"/>
        <v>97</v>
      </c>
      <c r="G246" s="49">
        <v>440</v>
      </c>
      <c r="H246" s="4">
        <f t="shared" si="68"/>
        <v>0.17600000000000002</v>
      </c>
      <c r="I246" s="7">
        <f t="shared" si="69"/>
        <v>17.071999999999999</v>
      </c>
      <c r="J246" s="9">
        <f t="shared" si="70"/>
        <v>3.8800000000000001E-2</v>
      </c>
      <c r="L246"/>
      <c r="M246"/>
      <c r="N246"/>
      <c r="O246"/>
    </row>
    <row r="247" spans="1:15" ht="15.75" customHeight="1">
      <c r="A247" s="181"/>
      <c r="B247" s="64">
        <f t="shared" si="71"/>
        <v>1</v>
      </c>
      <c r="C247" s="187"/>
      <c r="D247" s="41" t="s">
        <v>79</v>
      </c>
      <c r="E247" s="8">
        <v>0.2</v>
      </c>
      <c r="F247" s="53">
        <f t="shared" si="72"/>
        <v>97</v>
      </c>
      <c r="G247" s="49"/>
      <c r="H247" s="4"/>
      <c r="I247" s="7"/>
      <c r="J247" s="9">
        <f>F247*E247</f>
        <v>19.400000000000002</v>
      </c>
      <c r="L247"/>
      <c r="M247"/>
      <c r="N247"/>
      <c r="O247"/>
    </row>
    <row r="248" spans="1:15" ht="15.75" customHeight="1">
      <c r="A248" s="181"/>
      <c r="B248" s="64">
        <f t="shared" si="71"/>
        <v>1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2"/>
        <v>97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1542.2030000000011</v>
      </c>
      <c r="J248" s="6">
        <f t="shared" si="70"/>
        <v>4.6733424242424277</v>
      </c>
      <c r="L248"/>
      <c r="M248"/>
      <c r="N248"/>
      <c r="O248"/>
    </row>
    <row r="249" spans="1:15" ht="15.75" customHeight="1">
      <c r="A249" s="181"/>
      <c r="B249" s="64">
        <f t="shared" si="71"/>
        <v>1</v>
      </c>
      <c r="C249" s="230"/>
      <c r="D249" s="42" t="s">
        <v>38</v>
      </c>
      <c r="E249" s="6">
        <v>9.0000000000000011E-3</v>
      </c>
      <c r="F249" s="53">
        <f t="shared" si="72"/>
        <v>97</v>
      </c>
      <c r="G249" s="50">
        <v>32</v>
      </c>
      <c r="H249" s="4">
        <f t="shared" si="68"/>
        <v>0.28800000000000003</v>
      </c>
      <c r="I249" s="7">
        <f t="shared" si="69"/>
        <v>27.936000000000003</v>
      </c>
      <c r="J249" s="6">
        <f t="shared" si="70"/>
        <v>0.87300000000000011</v>
      </c>
      <c r="L249"/>
      <c r="M249"/>
      <c r="N249"/>
      <c r="O249"/>
    </row>
    <row r="250" spans="1:15" ht="15.75" customHeight="1">
      <c r="A250" s="181"/>
      <c r="B250" s="64">
        <f t="shared" si="71"/>
        <v>1</v>
      </c>
      <c r="C250" s="230"/>
      <c r="D250" s="42" t="s">
        <v>69</v>
      </c>
      <c r="E250" s="6">
        <v>1.2E-2</v>
      </c>
      <c r="F250" s="53">
        <f t="shared" si="72"/>
        <v>97</v>
      </c>
      <c r="G250" s="50">
        <v>90</v>
      </c>
      <c r="H250" s="4">
        <f t="shared" si="68"/>
        <v>1.08</v>
      </c>
      <c r="I250" s="7">
        <f t="shared" si="69"/>
        <v>104.75999999999999</v>
      </c>
      <c r="J250" s="6">
        <f t="shared" si="70"/>
        <v>1.1639999999999999</v>
      </c>
      <c r="L250"/>
      <c r="M250"/>
      <c r="N250"/>
      <c r="O250"/>
    </row>
    <row r="251" spans="1:15" ht="15.75" customHeight="1">
      <c r="A251" s="181"/>
      <c r="B251" s="64">
        <f t="shared" si="71"/>
        <v>1</v>
      </c>
      <c r="C251" s="230"/>
      <c r="D251" s="42" t="s">
        <v>19</v>
      </c>
      <c r="E251" s="6">
        <v>5.0000000000000001E-3</v>
      </c>
      <c r="F251" s="53">
        <f t="shared" si="72"/>
        <v>97</v>
      </c>
      <c r="G251" s="50">
        <v>100</v>
      </c>
      <c r="H251" s="4">
        <f t="shared" si="68"/>
        <v>0.5</v>
      </c>
      <c r="I251" s="7">
        <f t="shared" si="69"/>
        <v>48.5</v>
      </c>
      <c r="J251" s="6">
        <f t="shared" si="70"/>
        <v>0.48499999999999999</v>
      </c>
      <c r="L251"/>
      <c r="M251"/>
      <c r="N251"/>
      <c r="O251"/>
    </row>
    <row r="252" spans="1:15" ht="15.75" customHeight="1">
      <c r="A252" s="181"/>
      <c r="B252" s="64">
        <f t="shared" si="71"/>
        <v>1</v>
      </c>
      <c r="C252" s="230"/>
      <c r="D252" s="42" t="s">
        <v>7</v>
      </c>
      <c r="E252" s="6">
        <v>3.0000000000000001E-3</v>
      </c>
      <c r="F252" s="53">
        <f t="shared" si="72"/>
        <v>97</v>
      </c>
      <c r="G252" s="50">
        <v>90</v>
      </c>
      <c r="H252" s="4">
        <f t="shared" si="68"/>
        <v>0.27</v>
      </c>
      <c r="I252" s="7">
        <f t="shared" si="69"/>
        <v>26.189999999999998</v>
      </c>
      <c r="J252" s="6">
        <f t="shared" si="70"/>
        <v>0.29099999999999998</v>
      </c>
      <c r="L252"/>
      <c r="M252"/>
      <c r="N252"/>
      <c r="O252"/>
    </row>
    <row r="253" spans="1:15" ht="15.75" customHeight="1">
      <c r="A253" s="181"/>
      <c r="B253" s="64">
        <f t="shared" si="71"/>
        <v>1</v>
      </c>
      <c r="C253" s="231" t="s">
        <v>37</v>
      </c>
      <c r="D253" s="41" t="s">
        <v>8</v>
      </c>
      <c r="E253" s="6">
        <v>0.17100000000000001</v>
      </c>
      <c r="F253" s="53">
        <f t="shared" si="72"/>
        <v>97</v>
      </c>
      <c r="G253" s="49">
        <v>28</v>
      </c>
      <c r="H253" s="4">
        <f t="shared" si="68"/>
        <v>4.7880000000000003</v>
      </c>
      <c r="I253" s="7">
        <f t="shared" si="69"/>
        <v>464.43599999999998</v>
      </c>
      <c r="J253" s="9">
        <f t="shared" si="70"/>
        <v>16.587</v>
      </c>
    </row>
    <row r="254" spans="1:15" ht="15.75" customHeight="1">
      <c r="A254" s="181"/>
      <c r="B254" s="64">
        <f t="shared" si="71"/>
        <v>1</v>
      </c>
      <c r="C254" s="231"/>
      <c r="D254" s="41" t="s">
        <v>27</v>
      </c>
      <c r="E254" s="6">
        <v>5.0000000000000001E-3</v>
      </c>
      <c r="F254" s="53">
        <f t="shared" si="72"/>
        <v>97</v>
      </c>
      <c r="G254" s="49">
        <v>710</v>
      </c>
      <c r="H254" s="4">
        <f t="shared" si="68"/>
        <v>3.5500000000000003</v>
      </c>
      <c r="I254" s="7">
        <f t="shared" si="69"/>
        <v>344.34999999999997</v>
      </c>
      <c r="J254" s="9">
        <f t="shared" si="70"/>
        <v>0.48499999999999999</v>
      </c>
    </row>
    <row r="255" spans="1:15" ht="15.75" customHeight="1">
      <c r="A255" s="181"/>
      <c r="B255" s="64">
        <f t="shared" si="71"/>
        <v>1</v>
      </c>
      <c r="C255" s="231"/>
      <c r="D255" s="41" t="s">
        <v>69</v>
      </c>
      <c r="E255" s="6">
        <v>2.4E-2</v>
      </c>
      <c r="F255" s="53">
        <f t="shared" si="72"/>
        <v>97</v>
      </c>
      <c r="G255" s="49">
        <v>90</v>
      </c>
      <c r="H255" s="4">
        <f t="shared" si="68"/>
        <v>2.16</v>
      </c>
      <c r="I255" s="7">
        <f t="shared" si="69"/>
        <v>209.51999999999998</v>
      </c>
      <c r="J255" s="9">
        <f t="shared" si="70"/>
        <v>2.3279999999999998</v>
      </c>
    </row>
    <row r="256" spans="1:15" ht="15.75" customHeight="1">
      <c r="A256" s="181"/>
      <c r="B256" s="64">
        <f t="shared" si="71"/>
        <v>1</v>
      </c>
      <c r="C256" s="93" t="s">
        <v>65</v>
      </c>
      <c r="D256" s="43" t="s">
        <v>65</v>
      </c>
      <c r="E256" s="8">
        <v>0.2</v>
      </c>
      <c r="F256" s="53">
        <f t="shared" si="72"/>
        <v>97</v>
      </c>
      <c r="G256" s="49">
        <v>72</v>
      </c>
      <c r="H256" s="5">
        <f t="shared" si="68"/>
        <v>14.4</v>
      </c>
      <c r="I256" s="7">
        <f t="shared" si="69"/>
        <v>1396.8000000000002</v>
      </c>
      <c r="J256" s="9">
        <f t="shared" si="70"/>
        <v>19.400000000000002</v>
      </c>
      <c r="L256"/>
      <c r="M256"/>
      <c r="N256"/>
      <c r="O256"/>
    </row>
    <row r="257" spans="1:12" ht="15.75" customHeight="1">
      <c r="A257" s="181"/>
      <c r="B257" s="64">
        <f t="shared" si="71"/>
        <v>1</v>
      </c>
      <c r="C257" s="3" t="s">
        <v>38</v>
      </c>
      <c r="D257" s="46" t="s">
        <v>38</v>
      </c>
      <c r="E257" s="6">
        <v>0.04</v>
      </c>
      <c r="F257" s="53">
        <f t="shared" si="72"/>
        <v>97</v>
      </c>
      <c r="G257" s="49">
        <v>32</v>
      </c>
      <c r="H257" s="4">
        <f t="shared" si="68"/>
        <v>1.28</v>
      </c>
      <c r="I257" s="7">
        <f t="shared" si="69"/>
        <v>124.16</v>
      </c>
      <c r="J257" s="9">
        <f t="shared" si="70"/>
        <v>3.88</v>
      </c>
    </row>
    <row r="258" spans="1:12" ht="15.75" customHeight="1">
      <c r="A258" s="197"/>
      <c r="B258" s="64">
        <f t="shared" si="71"/>
        <v>1</v>
      </c>
      <c r="C258" s="95" t="s">
        <v>22</v>
      </c>
      <c r="D258" s="44" t="s">
        <v>22</v>
      </c>
      <c r="E258" s="6">
        <v>0.05</v>
      </c>
      <c r="F258" s="53">
        <f t="shared" si="72"/>
        <v>97</v>
      </c>
      <c r="G258" s="50">
        <v>88</v>
      </c>
      <c r="H258" s="4">
        <f t="shared" si="68"/>
        <v>4.4000000000000004</v>
      </c>
      <c r="I258" s="7">
        <f t="shared" si="69"/>
        <v>426.80000000000007</v>
      </c>
      <c r="J258" s="9">
        <f t="shared" si="70"/>
        <v>4.8500000000000005</v>
      </c>
    </row>
    <row r="259" spans="1:12" ht="15.75" customHeight="1">
      <c r="A259" s="210" t="s">
        <v>41</v>
      </c>
      <c r="B259" s="210"/>
      <c r="C259" s="210"/>
      <c r="D259" s="210"/>
      <c r="E259" s="94"/>
      <c r="F259" s="94"/>
      <c r="G259" s="94"/>
      <c r="H259" s="2">
        <f>SUM(H234:H258)</f>
        <v>61.000000000000014</v>
      </c>
      <c r="I259" s="2">
        <f t="shared" ref="I259:J259" si="73">SUM(I234:I258)</f>
        <v>5917.0000000000009</v>
      </c>
      <c r="J259" s="2">
        <f t="shared" si="73"/>
        <v>94.049142424242419</v>
      </c>
    </row>
    <row r="260" spans="1:12" customFormat="1" ht="15.75" customHeight="1"/>
    <row r="261" spans="1:12" customFormat="1" ht="15.75" customHeight="1"/>
    <row r="262" spans="1:12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>
      <c r="A263" s="180" t="s">
        <v>84</v>
      </c>
      <c r="B263" s="61">
        <v>1</v>
      </c>
      <c r="C263" s="226" t="s">
        <v>5</v>
      </c>
      <c r="D263" s="41" t="s">
        <v>6</v>
      </c>
      <c r="E263" s="8">
        <v>2.5999999999999999E-2</v>
      </c>
      <c r="F263" s="49">
        <f>B263*97</f>
        <v>97</v>
      </c>
      <c r="G263" s="49">
        <v>20</v>
      </c>
      <c r="H263" s="5">
        <f>G263*E263</f>
        <v>0.52</v>
      </c>
      <c r="I263" s="7">
        <f>J263*G263</f>
        <v>50.44</v>
      </c>
      <c r="J263" s="9">
        <f>F263*E263</f>
        <v>2.5219999999999998</v>
      </c>
      <c r="L263" s="18"/>
    </row>
    <row r="264" spans="1:12" ht="15.75" customHeight="1">
      <c r="A264" s="181"/>
      <c r="B264" s="64">
        <f>B263</f>
        <v>1</v>
      </c>
      <c r="C264" s="227"/>
      <c r="D264" s="41" t="s">
        <v>7</v>
      </c>
      <c r="E264" s="8">
        <v>6.0000000000000001E-3</v>
      </c>
      <c r="F264" s="53">
        <f>F263</f>
        <v>97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52.379999999999995</v>
      </c>
      <c r="J264" s="9">
        <f t="shared" ref="J264:J268" si="76">F264*E264</f>
        <v>0.58199999999999996</v>
      </c>
      <c r="L264" s="18"/>
    </row>
    <row r="265" spans="1:12" ht="15.75" customHeight="1">
      <c r="A265" s="181"/>
      <c r="B265" s="64">
        <f t="shared" ref="B265:B280" si="77">B264</f>
        <v>1</v>
      </c>
      <c r="C265" s="227"/>
      <c r="D265" s="41" t="s">
        <v>8</v>
      </c>
      <c r="E265" s="8">
        <v>3.5000000000000003E-2</v>
      </c>
      <c r="F265" s="53">
        <f t="shared" ref="F265:F280" si="78">F264</f>
        <v>97</v>
      </c>
      <c r="G265" s="49">
        <v>28</v>
      </c>
      <c r="H265" s="5">
        <f t="shared" si="74"/>
        <v>0.98000000000000009</v>
      </c>
      <c r="I265" s="7">
        <f t="shared" si="75"/>
        <v>95.060000000000016</v>
      </c>
      <c r="J265" s="9">
        <f t="shared" si="76"/>
        <v>3.3950000000000005</v>
      </c>
      <c r="L265" s="18"/>
    </row>
    <row r="266" spans="1:12" ht="15.75" customHeight="1">
      <c r="A266" s="181"/>
      <c r="B266" s="64">
        <f t="shared" si="77"/>
        <v>1</v>
      </c>
      <c r="C266" s="227"/>
      <c r="D266" s="41" t="s">
        <v>10</v>
      </c>
      <c r="E266" s="8">
        <v>2.5000000000000001E-2</v>
      </c>
      <c r="F266" s="53">
        <f t="shared" si="78"/>
        <v>97</v>
      </c>
      <c r="G266" s="49">
        <v>86</v>
      </c>
      <c r="H266" s="5">
        <f t="shared" si="74"/>
        <v>2.15</v>
      </c>
      <c r="I266" s="7">
        <f t="shared" si="75"/>
        <v>208.55</v>
      </c>
      <c r="J266" s="9">
        <f t="shared" si="76"/>
        <v>2.4250000000000003</v>
      </c>
      <c r="L266" s="18"/>
    </row>
    <row r="267" spans="1:12" ht="15.75" customHeight="1">
      <c r="A267" s="181"/>
      <c r="B267" s="64">
        <f t="shared" si="77"/>
        <v>1</v>
      </c>
      <c r="C267" s="227"/>
      <c r="D267" s="41" t="s">
        <v>9</v>
      </c>
      <c r="E267" s="8">
        <v>1.9E-2</v>
      </c>
      <c r="F267" s="53">
        <f t="shared" si="78"/>
        <v>97</v>
      </c>
      <c r="G267" s="49">
        <v>44</v>
      </c>
      <c r="H267" s="5">
        <f t="shared" si="74"/>
        <v>0.83599999999999997</v>
      </c>
      <c r="I267" s="7">
        <f t="shared" si="75"/>
        <v>81.091999999999999</v>
      </c>
      <c r="J267" s="9">
        <f t="shared" si="76"/>
        <v>1.843</v>
      </c>
      <c r="L267" s="18"/>
    </row>
    <row r="268" spans="1:12" ht="15.75" customHeight="1">
      <c r="A268" s="181"/>
      <c r="B268" s="64">
        <f t="shared" si="77"/>
        <v>1</v>
      </c>
      <c r="C268" s="228"/>
      <c r="D268" s="41" t="s">
        <v>11</v>
      </c>
      <c r="E268" s="8">
        <v>1.7999999999999999E-2</v>
      </c>
      <c r="F268" s="53">
        <f t="shared" si="78"/>
        <v>97</v>
      </c>
      <c r="G268" s="49">
        <v>28</v>
      </c>
      <c r="H268" s="5">
        <f t="shared" si="74"/>
        <v>0.504</v>
      </c>
      <c r="I268" s="7">
        <f t="shared" si="75"/>
        <v>48.887999999999991</v>
      </c>
      <c r="J268" s="9">
        <f t="shared" si="76"/>
        <v>1.7459999999999998</v>
      </c>
      <c r="L268" s="18"/>
    </row>
    <row r="269" spans="1:12" ht="15.75" customHeight="1">
      <c r="A269" s="181"/>
      <c r="B269" s="64">
        <f t="shared" si="77"/>
        <v>1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78"/>
        <v>97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3221.1760000000004</v>
      </c>
      <c r="J269" s="9">
        <f>F269*E269</f>
        <v>9.7611393939393949</v>
      </c>
    </row>
    <row r="270" spans="1:12" ht="15.75" customHeight="1">
      <c r="A270" s="181"/>
      <c r="B270" s="64">
        <f t="shared" si="77"/>
        <v>1</v>
      </c>
      <c r="C270" s="227"/>
      <c r="D270" s="41" t="s">
        <v>57</v>
      </c>
      <c r="E270" s="6">
        <v>0.03</v>
      </c>
      <c r="F270" s="53">
        <f t="shared" si="78"/>
        <v>97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349.2</v>
      </c>
      <c r="J270" s="9">
        <f t="shared" ref="J270:J280" si="81">F270*E270</f>
        <v>2.9099999999999997</v>
      </c>
    </row>
    <row r="271" spans="1:12" ht="15.75" customHeight="1">
      <c r="A271" s="181"/>
      <c r="B271" s="64">
        <f t="shared" si="77"/>
        <v>1</v>
      </c>
      <c r="C271" s="227"/>
      <c r="D271" s="41" t="s">
        <v>32</v>
      </c>
      <c r="E271" s="6">
        <v>1.2E-2</v>
      </c>
      <c r="F271" s="53">
        <f t="shared" si="78"/>
        <v>97</v>
      </c>
      <c r="G271" s="51">
        <v>170</v>
      </c>
      <c r="H271" s="4">
        <f t="shared" si="79"/>
        <v>2.04</v>
      </c>
      <c r="I271" s="7">
        <f t="shared" si="80"/>
        <v>197.88</v>
      </c>
      <c r="J271" s="9">
        <f t="shared" si="81"/>
        <v>1.1639999999999999</v>
      </c>
    </row>
    <row r="272" spans="1:12" ht="15.75" customHeight="1">
      <c r="A272" s="181"/>
      <c r="B272" s="64">
        <f t="shared" si="77"/>
        <v>1</v>
      </c>
      <c r="C272" s="227"/>
      <c r="D272" s="41" t="s">
        <v>24</v>
      </c>
      <c r="E272" s="6">
        <v>2E-3</v>
      </c>
      <c r="F272" s="53">
        <f t="shared" si="78"/>
        <v>97</v>
      </c>
      <c r="G272" s="49">
        <v>200</v>
      </c>
      <c r="H272" s="4">
        <f t="shared" si="79"/>
        <v>0.4</v>
      </c>
      <c r="I272" s="7">
        <f t="shared" si="80"/>
        <v>38.800000000000004</v>
      </c>
      <c r="J272" s="9">
        <f t="shared" si="81"/>
        <v>0.19400000000000001</v>
      </c>
    </row>
    <row r="273" spans="1:15" ht="15.75" customHeight="1">
      <c r="A273" s="181"/>
      <c r="B273" s="64">
        <f t="shared" si="77"/>
        <v>1</v>
      </c>
      <c r="C273" s="228"/>
      <c r="D273" s="41" t="s">
        <v>79</v>
      </c>
      <c r="E273" s="6">
        <v>0.2</v>
      </c>
      <c r="F273" s="53">
        <f t="shared" si="78"/>
        <v>97</v>
      </c>
      <c r="G273" s="49"/>
      <c r="H273" s="4"/>
      <c r="I273" s="7"/>
      <c r="J273" s="9">
        <f t="shared" si="81"/>
        <v>19.400000000000002</v>
      </c>
    </row>
    <row r="274" spans="1:15" ht="15.75" customHeight="1">
      <c r="A274" s="181"/>
      <c r="B274" s="64">
        <f t="shared" si="77"/>
        <v>1</v>
      </c>
      <c r="C274" s="226" t="s">
        <v>82</v>
      </c>
      <c r="D274" s="41" t="s">
        <v>8</v>
      </c>
      <c r="E274" s="6">
        <v>0.2</v>
      </c>
      <c r="F274" s="53">
        <f t="shared" si="78"/>
        <v>97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543.20000000000005</v>
      </c>
      <c r="J274" s="9">
        <f t="shared" si="81"/>
        <v>19.400000000000002</v>
      </c>
    </row>
    <row r="275" spans="1:15" ht="15.75" customHeight="1">
      <c r="A275" s="181"/>
      <c r="B275" s="64">
        <f t="shared" si="77"/>
        <v>1</v>
      </c>
      <c r="C275" s="228"/>
      <c r="D275" s="41" t="s">
        <v>27</v>
      </c>
      <c r="E275" s="6">
        <v>5.0000000000000001E-3</v>
      </c>
      <c r="F275" s="53">
        <f t="shared" si="78"/>
        <v>97</v>
      </c>
      <c r="G275" s="49">
        <v>710</v>
      </c>
      <c r="H275" s="4">
        <f t="shared" si="82"/>
        <v>3.5500000000000003</v>
      </c>
      <c r="I275" s="7">
        <f t="shared" si="83"/>
        <v>344.34999999999997</v>
      </c>
      <c r="J275" s="9">
        <f t="shared" si="81"/>
        <v>0.48499999999999999</v>
      </c>
    </row>
    <row r="276" spans="1:15" ht="15.75" customHeight="1">
      <c r="A276" s="181"/>
      <c r="B276" s="64">
        <f t="shared" si="77"/>
        <v>1</v>
      </c>
      <c r="C276" s="218" t="s">
        <v>97</v>
      </c>
      <c r="D276" s="41" t="s">
        <v>29</v>
      </c>
      <c r="E276" s="6">
        <v>4.5999999999999999E-2</v>
      </c>
      <c r="F276" s="53">
        <f t="shared" si="78"/>
        <v>97</v>
      </c>
      <c r="G276" s="51">
        <v>100</v>
      </c>
      <c r="H276" s="4">
        <f t="shared" si="82"/>
        <v>4.5999999999999996</v>
      </c>
      <c r="I276" s="7">
        <f t="shared" si="83"/>
        <v>446.2</v>
      </c>
      <c r="J276" s="9">
        <f t="shared" si="81"/>
        <v>4.4619999999999997</v>
      </c>
    </row>
    <row r="277" spans="1:15" ht="15.75" customHeight="1">
      <c r="A277" s="181"/>
      <c r="B277" s="64">
        <f t="shared" si="77"/>
        <v>1</v>
      </c>
      <c r="C277" s="219"/>
      <c r="D277" s="41" t="s">
        <v>12</v>
      </c>
      <c r="E277" s="6">
        <v>2.4E-2</v>
      </c>
      <c r="F277" s="53">
        <f t="shared" si="78"/>
        <v>97</v>
      </c>
      <c r="G277" s="49">
        <v>46</v>
      </c>
      <c r="H277" s="4">
        <f>G277*E277</f>
        <v>1.1040000000000001</v>
      </c>
      <c r="I277" s="7">
        <f t="shared" si="83"/>
        <v>107.08799999999999</v>
      </c>
      <c r="J277" s="9">
        <f t="shared" si="81"/>
        <v>2.3279999999999998</v>
      </c>
    </row>
    <row r="278" spans="1:15" ht="15.75" customHeight="1">
      <c r="A278" s="181"/>
      <c r="B278" s="64">
        <f t="shared" si="77"/>
        <v>1</v>
      </c>
      <c r="C278" s="219"/>
      <c r="D278" s="41" t="s">
        <v>13</v>
      </c>
      <c r="E278" s="45">
        <v>2.0000000000000001E-4</v>
      </c>
      <c r="F278" s="53">
        <f t="shared" si="78"/>
        <v>97</v>
      </c>
      <c r="G278" s="49">
        <v>440</v>
      </c>
      <c r="H278" s="4">
        <f t="shared" ref="H278" si="84">G278*E278</f>
        <v>8.8000000000000009E-2</v>
      </c>
      <c r="I278" s="7">
        <f t="shared" si="83"/>
        <v>8.5359999999999996</v>
      </c>
      <c r="J278" s="9">
        <f t="shared" si="81"/>
        <v>1.9400000000000001E-2</v>
      </c>
      <c r="L278"/>
      <c r="M278"/>
      <c r="N278"/>
      <c r="O278"/>
    </row>
    <row r="279" spans="1:15" ht="15.75" customHeight="1">
      <c r="A279" s="181"/>
      <c r="B279" s="64">
        <f t="shared" si="77"/>
        <v>1</v>
      </c>
      <c r="C279" s="220"/>
      <c r="D279" s="41" t="s">
        <v>79</v>
      </c>
      <c r="E279" s="6">
        <v>0.17199999999999999</v>
      </c>
      <c r="F279" s="53">
        <f t="shared" si="78"/>
        <v>97</v>
      </c>
      <c r="G279" s="49"/>
      <c r="H279" s="4"/>
      <c r="I279" s="7"/>
      <c r="J279" s="9">
        <f t="shared" si="81"/>
        <v>16.683999999999997</v>
      </c>
      <c r="L279"/>
      <c r="M279"/>
      <c r="N279"/>
      <c r="O279"/>
    </row>
    <row r="280" spans="1:15" ht="15.75" customHeight="1">
      <c r="A280" s="181"/>
      <c r="B280" s="64">
        <f t="shared" si="77"/>
        <v>1</v>
      </c>
      <c r="C280" s="3" t="s">
        <v>38</v>
      </c>
      <c r="D280" s="46" t="s">
        <v>38</v>
      </c>
      <c r="E280" s="6">
        <v>0.04</v>
      </c>
      <c r="F280" s="53">
        <f t="shared" si="78"/>
        <v>97</v>
      </c>
      <c r="G280" s="49">
        <v>32</v>
      </c>
      <c r="H280" s="4">
        <f>G280*E280</f>
        <v>1.28</v>
      </c>
      <c r="I280" s="7">
        <f t="shared" ref="I280" si="85">J280*G280</f>
        <v>124.16</v>
      </c>
      <c r="J280" s="9">
        <f t="shared" si="81"/>
        <v>3.88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94"/>
      <c r="F281" s="94"/>
      <c r="G281" s="94"/>
      <c r="H281" s="2">
        <f>SUM(H263:H280)</f>
        <v>61.000000000000007</v>
      </c>
      <c r="I281" s="2">
        <f>SUM(I263:I280)</f>
        <v>5917</v>
      </c>
      <c r="J281" s="2">
        <f>SUM(J263:J280)</f>
        <v>93.200539393939408</v>
      </c>
    </row>
    <row r="282" spans="1:15" ht="15.75" customHeight="1">
      <c r="A282" s="180" t="s">
        <v>85</v>
      </c>
      <c r="B282" s="61">
        <v>1</v>
      </c>
      <c r="C282" s="217" t="s">
        <v>100</v>
      </c>
      <c r="D282" s="41" t="s">
        <v>4</v>
      </c>
      <c r="E282" s="6">
        <v>0.06</v>
      </c>
      <c r="F282" s="49">
        <f>B282*62</f>
        <v>62</v>
      </c>
      <c r="G282" s="51">
        <v>25</v>
      </c>
      <c r="H282" s="4">
        <f>G282*E282</f>
        <v>1.5</v>
      </c>
      <c r="I282" s="7">
        <f>J282*G282</f>
        <v>93</v>
      </c>
      <c r="J282" s="9">
        <f>F282*E282</f>
        <v>3.7199999999999998</v>
      </c>
    </row>
    <row r="283" spans="1:15" ht="15.75" customHeight="1">
      <c r="A283" s="181"/>
      <c r="B283" s="64">
        <f>B282</f>
        <v>1</v>
      </c>
      <c r="C283" s="217"/>
      <c r="D283" s="41" t="s">
        <v>9</v>
      </c>
      <c r="E283" s="6">
        <v>8.0000000000000002E-3</v>
      </c>
      <c r="F283" s="53">
        <f>F282</f>
        <v>62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21.823999999999998</v>
      </c>
      <c r="J283" s="9">
        <f t="shared" ref="J283:J303" si="88">F283*E283</f>
        <v>0.496</v>
      </c>
    </row>
    <row r="284" spans="1:15" ht="15.75" customHeight="1">
      <c r="A284" s="181"/>
      <c r="B284" s="64">
        <f t="shared" ref="B284:B303" si="89">B283</f>
        <v>1</v>
      </c>
      <c r="C284" s="217"/>
      <c r="D284" s="42" t="s">
        <v>13</v>
      </c>
      <c r="E284" s="45">
        <v>2.0000000000000001E-4</v>
      </c>
      <c r="F284" s="53">
        <f t="shared" ref="F284:F303" si="90">F283</f>
        <v>62</v>
      </c>
      <c r="G284" s="51">
        <v>440</v>
      </c>
      <c r="H284" s="4">
        <f t="shared" si="86"/>
        <v>8.8000000000000009E-2</v>
      </c>
      <c r="I284" s="7">
        <f t="shared" si="87"/>
        <v>5.4560000000000004</v>
      </c>
      <c r="J284" s="9">
        <f t="shared" si="88"/>
        <v>1.2400000000000001E-2</v>
      </c>
    </row>
    <row r="285" spans="1:15" ht="15.75" customHeight="1">
      <c r="A285" s="181"/>
      <c r="B285" s="64">
        <f t="shared" si="89"/>
        <v>1</v>
      </c>
      <c r="C285" s="217"/>
      <c r="D285" s="41" t="s">
        <v>12</v>
      </c>
      <c r="E285" s="6">
        <v>3.0000000000000001E-3</v>
      </c>
      <c r="F285" s="53">
        <f t="shared" si="90"/>
        <v>62</v>
      </c>
      <c r="G285" s="51">
        <v>46</v>
      </c>
      <c r="H285" s="4">
        <f t="shared" si="86"/>
        <v>0.13800000000000001</v>
      </c>
      <c r="I285" s="7">
        <f t="shared" si="87"/>
        <v>8.5559999999999992</v>
      </c>
      <c r="J285" s="9">
        <f t="shared" si="88"/>
        <v>0.186</v>
      </c>
    </row>
    <row r="286" spans="1:15" ht="15.75" customHeight="1">
      <c r="A286" s="181"/>
      <c r="B286" s="64">
        <f t="shared" si="89"/>
        <v>1</v>
      </c>
      <c r="C286" s="217"/>
      <c r="D286" s="42" t="s">
        <v>7</v>
      </c>
      <c r="E286" s="6">
        <v>3.0000000000000001E-3</v>
      </c>
      <c r="F286" s="53">
        <f t="shared" si="90"/>
        <v>62</v>
      </c>
      <c r="G286" s="49">
        <v>90</v>
      </c>
      <c r="H286" s="4">
        <f t="shared" si="86"/>
        <v>0.27</v>
      </c>
      <c r="I286" s="7">
        <f t="shared" si="87"/>
        <v>16.739999999999998</v>
      </c>
      <c r="J286" s="9">
        <f t="shared" si="88"/>
        <v>0.186</v>
      </c>
    </row>
    <row r="287" spans="1:15" ht="15.75" customHeight="1">
      <c r="A287" s="181"/>
      <c r="B287" s="64">
        <f t="shared" si="89"/>
        <v>1</v>
      </c>
      <c r="C287" s="218" t="s">
        <v>23</v>
      </c>
      <c r="D287" s="41" t="s">
        <v>8</v>
      </c>
      <c r="E287" s="6">
        <v>0.1</v>
      </c>
      <c r="F287" s="53">
        <f t="shared" si="90"/>
        <v>62</v>
      </c>
      <c r="G287" s="49">
        <v>28</v>
      </c>
      <c r="H287" s="4">
        <f t="shared" si="86"/>
        <v>2.8000000000000003</v>
      </c>
      <c r="I287" s="7">
        <f t="shared" si="87"/>
        <v>173.6</v>
      </c>
      <c r="J287" s="9">
        <f t="shared" si="88"/>
        <v>6.2</v>
      </c>
    </row>
    <row r="288" spans="1:15" ht="15.75" customHeight="1">
      <c r="A288" s="181"/>
      <c r="B288" s="64">
        <f t="shared" si="89"/>
        <v>1</v>
      </c>
      <c r="C288" s="219"/>
      <c r="D288" s="41" t="s">
        <v>18</v>
      </c>
      <c r="E288" s="6">
        <v>0.02</v>
      </c>
      <c r="F288" s="53">
        <f t="shared" si="90"/>
        <v>62</v>
      </c>
      <c r="G288" s="49">
        <v>52</v>
      </c>
      <c r="H288" s="4">
        <f t="shared" si="86"/>
        <v>1.04</v>
      </c>
      <c r="I288" s="7">
        <f t="shared" si="87"/>
        <v>64.48</v>
      </c>
      <c r="J288" s="9">
        <f t="shared" si="88"/>
        <v>1.24</v>
      </c>
    </row>
    <row r="289" spans="1:15" ht="15.75" customHeight="1">
      <c r="A289" s="181"/>
      <c r="B289" s="64">
        <f t="shared" si="89"/>
        <v>1</v>
      </c>
      <c r="C289" s="219"/>
      <c r="D289" s="41" t="s">
        <v>9</v>
      </c>
      <c r="E289" s="6">
        <v>1.3000000000000001E-2</v>
      </c>
      <c r="F289" s="53">
        <f t="shared" si="90"/>
        <v>62</v>
      </c>
      <c r="G289" s="49">
        <v>44</v>
      </c>
      <c r="H289" s="4">
        <f t="shared" si="86"/>
        <v>0.57200000000000006</v>
      </c>
      <c r="I289" s="7">
        <f t="shared" si="87"/>
        <v>35.463999999999999</v>
      </c>
      <c r="J289" s="9">
        <f t="shared" si="88"/>
        <v>0.80600000000000005</v>
      </c>
    </row>
    <row r="290" spans="1:15" ht="15.75" customHeight="1">
      <c r="A290" s="181"/>
      <c r="B290" s="64">
        <f t="shared" si="89"/>
        <v>1</v>
      </c>
      <c r="C290" s="219"/>
      <c r="D290" s="42" t="s">
        <v>11</v>
      </c>
      <c r="E290" s="6">
        <v>1.2E-2</v>
      </c>
      <c r="F290" s="53">
        <f t="shared" si="90"/>
        <v>62</v>
      </c>
      <c r="G290" s="49">
        <v>28</v>
      </c>
      <c r="H290" s="4">
        <f t="shared" si="86"/>
        <v>0.33600000000000002</v>
      </c>
      <c r="I290" s="7">
        <f t="shared" si="87"/>
        <v>20.832000000000001</v>
      </c>
      <c r="J290" s="9">
        <f t="shared" si="88"/>
        <v>0.74399999999999999</v>
      </c>
      <c r="L290"/>
      <c r="M290"/>
      <c r="N290"/>
      <c r="O290"/>
    </row>
    <row r="291" spans="1:15" ht="15.75" customHeight="1">
      <c r="A291" s="181"/>
      <c r="B291" s="64">
        <f t="shared" si="89"/>
        <v>1</v>
      </c>
      <c r="C291" s="219"/>
      <c r="D291" s="42" t="s">
        <v>7</v>
      </c>
      <c r="E291" s="6">
        <v>5.0000000000000001E-3</v>
      </c>
      <c r="F291" s="53">
        <f t="shared" si="90"/>
        <v>62</v>
      </c>
      <c r="G291" s="49">
        <v>90</v>
      </c>
      <c r="H291" s="4">
        <f t="shared" si="86"/>
        <v>0.45</v>
      </c>
      <c r="I291" s="7">
        <f t="shared" si="87"/>
        <v>27.9</v>
      </c>
      <c r="J291" s="9">
        <f t="shared" si="88"/>
        <v>0.31</v>
      </c>
      <c r="L291"/>
      <c r="M291"/>
      <c r="N291"/>
      <c r="O291"/>
    </row>
    <row r="292" spans="1:15" ht="15.75" customHeight="1">
      <c r="A292" s="181"/>
      <c r="B292" s="64">
        <f t="shared" si="89"/>
        <v>1</v>
      </c>
      <c r="C292" s="220"/>
      <c r="D292" s="42" t="s">
        <v>79</v>
      </c>
      <c r="E292" s="6">
        <v>0.17499999999999999</v>
      </c>
      <c r="F292" s="53">
        <f t="shared" si="90"/>
        <v>62</v>
      </c>
      <c r="G292" s="50"/>
      <c r="H292" s="5"/>
      <c r="I292" s="7"/>
      <c r="J292" s="6">
        <f t="shared" si="88"/>
        <v>10.85</v>
      </c>
      <c r="L292"/>
      <c r="M292"/>
      <c r="N292"/>
      <c r="O292"/>
    </row>
    <row r="293" spans="1:15" ht="15.75" customHeight="1">
      <c r="A293" s="181"/>
      <c r="B293" s="64">
        <f t="shared" si="89"/>
        <v>1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0"/>
        <v>62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1648.0840000000003</v>
      </c>
      <c r="J293" s="9">
        <f t="shared" si="88"/>
        <v>8.3236565656565666</v>
      </c>
      <c r="L293"/>
      <c r="M293"/>
      <c r="N293"/>
      <c r="O293"/>
    </row>
    <row r="294" spans="1:15" ht="15.75" customHeight="1">
      <c r="A294" s="181"/>
      <c r="B294" s="64">
        <f t="shared" si="89"/>
        <v>1</v>
      </c>
      <c r="C294" s="222"/>
      <c r="D294" s="41" t="s">
        <v>9</v>
      </c>
      <c r="E294" s="6">
        <v>0.02</v>
      </c>
      <c r="F294" s="53">
        <f t="shared" si="90"/>
        <v>62</v>
      </c>
      <c r="G294" s="51">
        <v>44</v>
      </c>
      <c r="H294" s="4">
        <f>G294*E294</f>
        <v>0.88</v>
      </c>
      <c r="I294" s="7">
        <f t="shared" si="87"/>
        <v>54.56</v>
      </c>
      <c r="J294" s="9">
        <f t="shared" si="88"/>
        <v>1.24</v>
      </c>
      <c r="L294"/>
      <c r="M294"/>
      <c r="N294"/>
      <c r="O294"/>
    </row>
    <row r="295" spans="1:15" ht="15.75" customHeight="1">
      <c r="A295" s="181"/>
      <c r="B295" s="64">
        <f t="shared" si="89"/>
        <v>1</v>
      </c>
      <c r="C295" s="222"/>
      <c r="D295" s="42" t="s">
        <v>11</v>
      </c>
      <c r="E295" s="6">
        <v>1.2999999999999999E-2</v>
      </c>
      <c r="F295" s="53">
        <f t="shared" si="90"/>
        <v>62</v>
      </c>
      <c r="G295" s="49">
        <v>28</v>
      </c>
      <c r="H295" s="4">
        <f t="shared" ref="H295" si="91">G295*E295</f>
        <v>0.36399999999999999</v>
      </c>
      <c r="I295" s="7">
        <f t="shared" si="87"/>
        <v>22.567999999999998</v>
      </c>
      <c r="J295" s="9">
        <f t="shared" si="88"/>
        <v>0.80599999999999994</v>
      </c>
      <c r="L295"/>
      <c r="M295"/>
      <c r="N295"/>
      <c r="O295"/>
    </row>
    <row r="296" spans="1:15" ht="15.75" customHeight="1">
      <c r="A296" s="181"/>
      <c r="B296" s="64">
        <f t="shared" si="89"/>
        <v>1</v>
      </c>
      <c r="C296" s="222"/>
      <c r="D296" s="42" t="s">
        <v>27</v>
      </c>
      <c r="E296" s="6">
        <v>0.01</v>
      </c>
      <c r="F296" s="53">
        <f t="shared" si="90"/>
        <v>62</v>
      </c>
      <c r="G296" s="49">
        <v>710</v>
      </c>
      <c r="H296" s="4">
        <f>G296*E296</f>
        <v>7.1000000000000005</v>
      </c>
      <c r="I296" s="7">
        <f t="shared" si="87"/>
        <v>440.2</v>
      </c>
      <c r="J296" s="9">
        <f t="shared" si="88"/>
        <v>0.62</v>
      </c>
    </row>
    <row r="297" spans="1:15" ht="15.75" customHeight="1">
      <c r="A297" s="181"/>
      <c r="B297" s="64">
        <f t="shared" si="89"/>
        <v>1</v>
      </c>
      <c r="C297" s="223"/>
      <c r="D297" s="42" t="s">
        <v>87</v>
      </c>
      <c r="E297" s="6">
        <v>5.8000000000000003E-2</v>
      </c>
      <c r="F297" s="53">
        <f t="shared" si="90"/>
        <v>62</v>
      </c>
      <c r="G297" s="49">
        <v>82</v>
      </c>
      <c r="H297" s="4">
        <f>G297*E297</f>
        <v>4.7560000000000002</v>
      </c>
      <c r="I297" s="7">
        <f>J297*G297</f>
        <v>294.87200000000001</v>
      </c>
      <c r="J297" s="9">
        <f>F297*E297</f>
        <v>3.5960000000000001</v>
      </c>
    </row>
    <row r="298" spans="1:15" ht="15.75" customHeight="1">
      <c r="A298" s="181"/>
      <c r="B298" s="64">
        <f t="shared" si="89"/>
        <v>1</v>
      </c>
      <c r="C298" s="218" t="s">
        <v>92</v>
      </c>
      <c r="D298" s="41" t="s">
        <v>25</v>
      </c>
      <c r="E298" s="6">
        <v>4.5999999999999999E-2</v>
      </c>
      <c r="F298" s="53">
        <f t="shared" si="90"/>
        <v>62</v>
      </c>
      <c r="G298" s="62">
        <v>150</v>
      </c>
      <c r="H298" s="48">
        <f>G298*E298</f>
        <v>6.8999999999999995</v>
      </c>
      <c r="I298" s="48">
        <f>J298*G298</f>
        <v>427.79999999999995</v>
      </c>
      <c r="J298" s="6">
        <f>F298*E298</f>
        <v>2.8519999999999999</v>
      </c>
    </row>
    <row r="299" spans="1:15" s="17" customFormat="1" ht="15.75" customHeight="1">
      <c r="A299" s="181"/>
      <c r="B299" s="64">
        <f t="shared" si="89"/>
        <v>1</v>
      </c>
      <c r="C299" s="219"/>
      <c r="D299" s="41" t="s">
        <v>12</v>
      </c>
      <c r="E299" s="6">
        <v>2.4E-2</v>
      </c>
      <c r="F299" s="53">
        <f t="shared" si="90"/>
        <v>62</v>
      </c>
      <c r="G299" s="49">
        <v>46</v>
      </c>
      <c r="H299" s="4">
        <f t="shared" ref="H299:H302" si="92">G299*E299</f>
        <v>1.1040000000000001</v>
      </c>
      <c r="I299" s="7">
        <f t="shared" si="87"/>
        <v>68.447999999999993</v>
      </c>
      <c r="J299" s="9">
        <f t="shared" si="88"/>
        <v>1.488</v>
      </c>
      <c r="K299"/>
      <c r="L299" s="19"/>
      <c r="N299" s="25"/>
    </row>
    <row r="300" spans="1:15" ht="15.75" customHeight="1">
      <c r="A300" s="181"/>
      <c r="B300" s="64">
        <f t="shared" si="89"/>
        <v>1</v>
      </c>
      <c r="C300" s="219"/>
      <c r="D300" s="41" t="s">
        <v>13</v>
      </c>
      <c r="E300" s="45">
        <v>2.0000000000000001E-4</v>
      </c>
      <c r="F300" s="53">
        <f t="shared" si="90"/>
        <v>62</v>
      </c>
      <c r="G300" s="49">
        <v>440</v>
      </c>
      <c r="H300" s="4">
        <f t="shared" si="92"/>
        <v>8.8000000000000009E-2</v>
      </c>
      <c r="I300" s="7">
        <f t="shared" si="87"/>
        <v>5.4560000000000004</v>
      </c>
      <c r="J300" s="9">
        <f t="shared" si="88"/>
        <v>1.2400000000000001E-2</v>
      </c>
    </row>
    <row r="301" spans="1:15" ht="15.75" customHeight="1">
      <c r="A301" s="181"/>
      <c r="B301" s="64">
        <f t="shared" si="89"/>
        <v>1</v>
      </c>
      <c r="C301" s="220"/>
      <c r="D301" s="41" t="s">
        <v>79</v>
      </c>
      <c r="E301" s="6">
        <v>0.17199999999999999</v>
      </c>
      <c r="F301" s="53">
        <f t="shared" si="90"/>
        <v>62</v>
      </c>
      <c r="G301" s="49"/>
      <c r="H301" s="4"/>
      <c r="I301" s="7"/>
      <c r="J301" s="9">
        <f t="shared" si="88"/>
        <v>10.664</v>
      </c>
      <c r="M301"/>
      <c r="N301"/>
      <c r="O301"/>
    </row>
    <row r="302" spans="1:15" ht="15.75" customHeight="1">
      <c r="A302" s="181"/>
      <c r="B302" s="64">
        <f t="shared" si="89"/>
        <v>1</v>
      </c>
      <c r="C302" s="3" t="s">
        <v>38</v>
      </c>
      <c r="D302" s="46" t="s">
        <v>38</v>
      </c>
      <c r="E302" s="6">
        <v>0.04</v>
      </c>
      <c r="F302" s="53">
        <f t="shared" si="90"/>
        <v>62</v>
      </c>
      <c r="G302" s="49">
        <v>32</v>
      </c>
      <c r="H302" s="4">
        <f t="shared" si="92"/>
        <v>1.28</v>
      </c>
      <c r="I302" s="7">
        <f t="shared" si="87"/>
        <v>79.36</v>
      </c>
      <c r="J302" s="9">
        <f t="shared" si="88"/>
        <v>2.48</v>
      </c>
    </row>
    <row r="303" spans="1:15" ht="15.75" customHeight="1">
      <c r="A303" s="181"/>
      <c r="B303" s="64">
        <f t="shared" si="89"/>
        <v>1</v>
      </c>
      <c r="C303" s="95" t="s">
        <v>22</v>
      </c>
      <c r="D303" s="44" t="s">
        <v>22</v>
      </c>
      <c r="E303" s="6">
        <v>0.05</v>
      </c>
      <c r="F303" s="53">
        <f t="shared" si="90"/>
        <v>62</v>
      </c>
      <c r="G303" s="50">
        <v>88</v>
      </c>
      <c r="H303" s="4">
        <f>G303*E303</f>
        <v>4.4000000000000004</v>
      </c>
      <c r="I303" s="7">
        <f t="shared" si="87"/>
        <v>272.8</v>
      </c>
      <c r="J303" s="9">
        <f t="shared" si="88"/>
        <v>3.1</v>
      </c>
    </row>
    <row r="304" spans="1:15" ht="15.75" customHeight="1">
      <c r="A304" s="210" t="s">
        <v>41</v>
      </c>
      <c r="B304" s="210"/>
      <c r="C304" s="210"/>
      <c r="D304" s="210"/>
      <c r="E304" s="94"/>
      <c r="F304" s="94"/>
      <c r="G304" s="94"/>
      <c r="H304" s="2">
        <f>SUM(H282:H303)</f>
        <v>61</v>
      </c>
      <c r="I304" s="2">
        <f>SUM(I282:I303)</f>
        <v>3782</v>
      </c>
      <c r="J304" s="2">
        <f>SUM(J282:J303)</f>
        <v>59.932456565656558</v>
      </c>
    </row>
    <row r="305" spans="1:14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66734</v>
      </c>
      <c r="J305" s="31">
        <f>J27+J49+J73+J90+J128+J152+J177+J200+J233+J259+J281+J304</f>
        <v>1018.6519777777778</v>
      </c>
    </row>
    <row r="306" spans="1:14" customFormat="1" ht="15" customHeight="1"/>
    <row r="308" spans="1:14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4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4">
      <c r="N310" s="14"/>
    </row>
    <row r="312" spans="1:14">
      <c r="I312" s="21"/>
    </row>
  </sheetData>
  <mergeCells count="91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O43:Q43"/>
    <mergeCell ref="O44:Q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281:D281"/>
    <mergeCell ref="A282:A303"/>
    <mergeCell ref="C282:C286"/>
    <mergeCell ref="C287:C292"/>
    <mergeCell ref="C293:C297"/>
    <mergeCell ref="C298:C301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S312"/>
  <sheetViews>
    <sheetView view="pageLayout" topLeftCell="A277" zoomScale="80" zoomScalePageLayoutView="80" workbookViewId="0">
      <selection activeCell="S2" sqref="S2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2.7109375" customWidth="1"/>
    <col min="12" max="12" width="22.85546875" style="14" customWidth="1"/>
    <col min="13" max="13" width="12.28515625" style="14" customWidth="1"/>
    <col min="14" max="14" width="11.140625" style="23" customWidth="1"/>
    <col min="15" max="15" width="11.7109375" style="14" customWidth="1"/>
    <col min="16" max="16" width="7.42578125" style="14" customWidth="1"/>
    <col min="17" max="17" width="14.140625" style="14" bestFit="1" customWidth="1"/>
    <col min="18" max="18" width="9.28515625" style="14" hidden="1" customWidth="1"/>
    <col min="19" max="19" width="12" style="14" customWidth="1"/>
    <col min="20" max="16384" width="9.140625" style="14"/>
  </cols>
  <sheetData>
    <row r="2" spans="1:19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99</v>
      </c>
      <c r="L2" s="246"/>
      <c r="M2" s="246"/>
      <c r="N2" s="246"/>
      <c r="O2" s="246"/>
      <c r="P2" s="246"/>
      <c r="Q2" s="246"/>
      <c r="R2" s="22"/>
    </row>
    <row r="3" spans="1:19" s="15" customFormat="1" ht="15.6" customHeight="1">
      <c r="A3" s="207" t="s">
        <v>124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124</v>
      </c>
      <c r="L3" s="247"/>
      <c r="M3" s="247"/>
      <c r="N3" s="247"/>
      <c r="O3" s="247"/>
      <c r="P3" s="247"/>
      <c r="Q3" s="247"/>
      <c r="R3" s="40"/>
    </row>
    <row r="4" spans="1:19" s="15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9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125</v>
      </c>
      <c r="N5" s="13" t="s">
        <v>127</v>
      </c>
      <c r="O5" s="13" t="s">
        <v>126</v>
      </c>
      <c r="P5" s="27" t="s">
        <v>46</v>
      </c>
      <c r="Q5" s="27" t="s">
        <v>88</v>
      </c>
      <c r="R5" s="248" t="s">
        <v>128</v>
      </c>
      <c r="S5" s="248"/>
    </row>
    <row r="6" spans="1:19" ht="15.75" customHeight="1">
      <c r="A6" s="232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B6*97-35</f>
        <v>159</v>
      </c>
      <c r="G6" s="49">
        <v>120</v>
      </c>
      <c r="H6" s="54">
        <f>G6*E6</f>
        <v>7.1999999999999993</v>
      </c>
      <c r="I6" s="55">
        <f>J6*G6</f>
        <v>1144.8</v>
      </c>
      <c r="J6" s="56">
        <f>F6*E6</f>
        <v>9.5399999999999991</v>
      </c>
      <c r="L6" s="41" t="s">
        <v>3</v>
      </c>
      <c r="M6" s="56">
        <f>J6+J107</f>
        <v>23.055</v>
      </c>
      <c r="N6" s="56">
        <v>2.125</v>
      </c>
      <c r="O6" s="56">
        <f>M6-N6</f>
        <v>20.93</v>
      </c>
      <c r="P6" s="51">
        <v>120</v>
      </c>
      <c r="Q6" s="57">
        <f>O6*P6</f>
        <v>2511.6</v>
      </c>
      <c r="R6" s="99">
        <f>'Февраль 1'!O6+'СЕНТЯБ 21'!M6</f>
        <v>27.130000000000003</v>
      </c>
      <c r="S6" s="99">
        <f>'Февраль 1'!Q6+'СЕНТЯБ 21'!O6</f>
        <v>3255.6000000000004</v>
      </c>
    </row>
    <row r="7" spans="1:19" ht="15.75" customHeight="1">
      <c r="A7" s="233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159</v>
      </c>
      <c r="G7" s="49">
        <v>25</v>
      </c>
      <c r="H7" s="54">
        <f t="shared" ref="H7:H26" si="0">G7*E7</f>
        <v>0.625</v>
      </c>
      <c r="I7" s="55">
        <f t="shared" ref="I7:I26" si="1">J7*G7</f>
        <v>99.375</v>
      </c>
      <c r="J7" s="56">
        <f t="shared" ref="J7:J26" si="2">F7*E7</f>
        <v>3.9750000000000001</v>
      </c>
      <c r="L7" s="41" t="s">
        <v>4</v>
      </c>
      <c r="M7" s="56">
        <f>J7+J178+J238+J282</f>
        <v>27.905000000000001</v>
      </c>
      <c r="N7" s="56">
        <v>1.31</v>
      </c>
      <c r="O7" s="56">
        <f t="shared" ref="O7:O39" si="3">M7-N7</f>
        <v>26.595000000000002</v>
      </c>
      <c r="P7" s="51">
        <v>25</v>
      </c>
      <c r="Q7" s="57">
        <f t="shared" ref="Q7:Q39" si="4">O7*P7</f>
        <v>664.87500000000011</v>
      </c>
      <c r="R7" s="99">
        <f>'Февраль 1'!O7+'СЕНТЯБ 21'!M7</f>
        <v>15.280000000000001</v>
      </c>
      <c r="S7" s="99">
        <f>'Февраль 1'!Q7+'СЕНТЯБ 21'!O7</f>
        <v>382</v>
      </c>
    </row>
    <row r="8" spans="1:19" ht="15.75" customHeight="1">
      <c r="A8" s="233"/>
      <c r="B8" s="63">
        <f t="shared" ref="B8:B26" si="5">B7</f>
        <v>2</v>
      </c>
      <c r="C8" s="186"/>
      <c r="D8" s="41" t="s">
        <v>6</v>
      </c>
      <c r="E8" s="58">
        <v>0.05</v>
      </c>
      <c r="F8" s="53">
        <f t="shared" ref="F8:F26" si="6">F7</f>
        <v>159</v>
      </c>
      <c r="G8" s="50">
        <v>20</v>
      </c>
      <c r="H8" s="54">
        <f t="shared" si="0"/>
        <v>1</v>
      </c>
      <c r="I8" s="55">
        <f t="shared" si="1"/>
        <v>159</v>
      </c>
      <c r="J8" s="56">
        <f t="shared" si="2"/>
        <v>7.95</v>
      </c>
      <c r="L8" s="41" t="s">
        <v>6</v>
      </c>
      <c r="M8" s="56">
        <f>J8+J28+J55+J129+J159+J211+J234+J239+J263</f>
        <v>60.371000000000002</v>
      </c>
      <c r="N8" s="56">
        <v>3.8809999999999998</v>
      </c>
      <c r="O8" s="56">
        <f t="shared" si="3"/>
        <v>56.49</v>
      </c>
      <c r="P8" s="51">
        <v>20</v>
      </c>
      <c r="Q8" s="57">
        <f t="shared" si="4"/>
        <v>1129.8</v>
      </c>
      <c r="R8" s="99">
        <f>'Февраль 1'!O8+'СЕНТЯБ 21'!M8</f>
        <v>35.822999999999993</v>
      </c>
      <c r="S8" s="99">
        <f>'Февраль 1'!Q8+'СЕНТЯБ 21'!O8</f>
        <v>716.46</v>
      </c>
    </row>
    <row r="9" spans="1:19" ht="15.75" customHeight="1">
      <c r="A9" s="233"/>
      <c r="B9" s="63">
        <f t="shared" si="5"/>
        <v>2</v>
      </c>
      <c r="C9" s="186"/>
      <c r="D9" s="41" t="s">
        <v>8</v>
      </c>
      <c r="E9" s="53">
        <v>2.7E-2</v>
      </c>
      <c r="F9" s="53">
        <f t="shared" si="6"/>
        <v>159</v>
      </c>
      <c r="G9" s="51">
        <v>28</v>
      </c>
      <c r="H9" s="54">
        <f t="shared" si="0"/>
        <v>0.75600000000000001</v>
      </c>
      <c r="I9" s="55">
        <f t="shared" si="1"/>
        <v>120.20400000000001</v>
      </c>
      <c r="J9" s="56">
        <f t="shared" si="2"/>
        <v>4.2930000000000001</v>
      </c>
      <c r="L9" s="41" t="s">
        <v>8</v>
      </c>
      <c r="M9" s="56">
        <f>J9+J30+J57+J66+J78+J111+J133+J144+J161+J165+J183+J216+J240+J253+J265+J274+J287</f>
        <v>281.29900000000004</v>
      </c>
      <c r="N9" s="56">
        <v>14.475000000000001</v>
      </c>
      <c r="O9" s="56">
        <f t="shared" si="3"/>
        <v>266.82400000000001</v>
      </c>
      <c r="P9" s="51">
        <v>28</v>
      </c>
      <c r="Q9" s="57">
        <f t="shared" si="4"/>
        <v>7471.0720000000001</v>
      </c>
      <c r="R9" s="99">
        <f>'Февраль 1'!O9+'СЕНТЯБ 21'!M9</f>
        <v>160.80000000000004</v>
      </c>
      <c r="S9" s="99">
        <f>'Февраль 1'!Q9+'СЕНТЯБ 21'!O9</f>
        <v>4502.4000000000015</v>
      </c>
    </row>
    <row r="10" spans="1:19" ht="15.75" customHeight="1">
      <c r="A10" s="233"/>
      <c r="B10" s="63">
        <f t="shared" si="5"/>
        <v>2</v>
      </c>
      <c r="C10" s="186"/>
      <c r="D10" s="41" t="s">
        <v>9</v>
      </c>
      <c r="E10" s="53">
        <v>1.2999999999999999E-2</v>
      </c>
      <c r="F10" s="53">
        <f t="shared" si="6"/>
        <v>159</v>
      </c>
      <c r="G10" s="52">
        <v>44</v>
      </c>
      <c r="H10" s="54">
        <f t="shared" si="0"/>
        <v>0.57199999999999995</v>
      </c>
      <c r="I10" s="55">
        <f t="shared" si="1"/>
        <v>90.947999999999993</v>
      </c>
      <c r="J10" s="56">
        <f t="shared" si="2"/>
        <v>2.0669999999999997</v>
      </c>
      <c r="L10" s="41" t="s">
        <v>9</v>
      </c>
      <c r="M10" s="56">
        <f>J10+J19+J32+J59+J74+J80+J113+J119+J132+J135+J163+J167+J179+J185+J190+J214+J218+J224+J241+J267+J283+J289+J294</f>
        <v>62.559999999999988</v>
      </c>
      <c r="N10" s="56">
        <v>3.4390000000000001</v>
      </c>
      <c r="O10" s="56">
        <f t="shared" si="3"/>
        <v>59.120999999999988</v>
      </c>
      <c r="P10" s="51">
        <v>44</v>
      </c>
      <c r="Q10" s="57">
        <f t="shared" si="4"/>
        <v>2601.3239999999996</v>
      </c>
      <c r="R10" s="99">
        <f>'Февраль 1'!O10+'СЕНТЯБ 21'!M10</f>
        <v>36.709000000000003</v>
      </c>
      <c r="S10" s="99">
        <f>'Февраль 1'!Q10+'СЕНТЯБ 21'!O10</f>
        <v>1615.1959999999999</v>
      </c>
    </row>
    <row r="11" spans="1:19" ht="15.75" customHeight="1">
      <c r="A11" s="233"/>
      <c r="B11" s="63">
        <f t="shared" si="5"/>
        <v>2</v>
      </c>
      <c r="C11" s="186"/>
      <c r="D11" s="41" t="s">
        <v>11</v>
      </c>
      <c r="E11" s="53">
        <v>1.2E-2</v>
      </c>
      <c r="F11" s="53">
        <f t="shared" si="6"/>
        <v>159</v>
      </c>
      <c r="G11" s="49">
        <v>28</v>
      </c>
      <c r="H11" s="54">
        <f t="shared" si="0"/>
        <v>0.33600000000000002</v>
      </c>
      <c r="I11" s="55">
        <f t="shared" si="1"/>
        <v>53.424000000000007</v>
      </c>
      <c r="J11" s="56">
        <f t="shared" si="2"/>
        <v>1.9080000000000001</v>
      </c>
      <c r="L11" s="41" t="s">
        <v>11</v>
      </c>
      <c r="M11" s="56">
        <f>J11+J20+J33+J60+J81+J85+J108+J114+J120+J136+J142+J164+J168++J186+J191+J219+J225+J242+J268+J290+J295</f>
        <v>46.038000000000004</v>
      </c>
      <c r="N11" s="56">
        <v>2.6760000000000002</v>
      </c>
      <c r="O11" s="56">
        <f t="shared" si="3"/>
        <v>43.362000000000002</v>
      </c>
      <c r="P11" s="51">
        <v>28</v>
      </c>
      <c r="Q11" s="57">
        <f t="shared" si="4"/>
        <v>1214.136</v>
      </c>
      <c r="R11" s="99">
        <f>'Февраль 1'!O11+'СЕНТЯБ 21'!M11</f>
        <v>26.868000000000002</v>
      </c>
      <c r="S11" s="99">
        <f>'Февраль 1'!Q11+'СЕНТЯБ 21'!O11</f>
        <v>752.30400000000009</v>
      </c>
    </row>
    <row r="12" spans="1:19" ht="15.75" customHeight="1">
      <c r="A12" s="233"/>
      <c r="B12" s="63">
        <f t="shared" si="5"/>
        <v>2</v>
      </c>
      <c r="C12" s="186"/>
      <c r="D12" s="41" t="s">
        <v>32</v>
      </c>
      <c r="E12" s="53">
        <v>7.4999999999999997E-3</v>
      </c>
      <c r="F12" s="53">
        <f t="shared" si="6"/>
        <v>159</v>
      </c>
      <c r="G12" s="49">
        <v>170</v>
      </c>
      <c r="H12" s="54">
        <f t="shared" si="0"/>
        <v>1.2749999999999999</v>
      </c>
      <c r="I12" s="55">
        <f t="shared" si="1"/>
        <v>202.72499999999999</v>
      </c>
      <c r="J12" s="56">
        <f t="shared" si="2"/>
        <v>1.1924999999999999</v>
      </c>
      <c r="L12" s="41" t="s">
        <v>45</v>
      </c>
      <c r="M12" s="56">
        <f>J12+J63+J116+J141+J221+J243+J271</f>
        <v>10.4895</v>
      </c>
      <c r="N12" s="56">
        <v>0.57300000000000006</v>
      </c>
      <c r="O12" s="56">
        <f t="shared" si="3"/>
        <v>9.9164999999999992</v>
      </c>
      <c r="P12" s="51">
        <v>170</v>
      </c>
      <c r="Q12" s="57">
        <f t="shared" si="4"/>
        <v>1685.8049999999998</v>
      </c>
      <c r="R12" s="99">
        <f>'Февраль 1'!O12+'СЕНТЯБ 21'!M12</f>
        <v>6.0899999999999981</v>
      </c>
      <c r="S12" s="99">
        <f>'Февраль 1'!Q12+'СЕНТЯБ 21'!O12</f>
        <v>1035.2999999999997</v>
      </c>
    </row>
    <row r="13" spans="1:19" ht="15.75" customHeight="1">
      <c r="A13" s="233"/>
      <c r="B13" s="63">
        <f t="shared" si="5"/>
        <v>2</v>
      </c>
      <c r="C13" s="186"/>
      <c r="D13" s="41" t="s">
        <v>27</v>
      </c>
      <c r="E13" s="53">
        <v>5.0000000000000001E-3</v>
      </c>
      <c r="F13" s="53">
        <f t="shared" si="6"/>
        <v>159</v>
      </c>
      <c r="G13" s="49">
        <v>710</v>
      </c>
      <c r="H13" s="54">
        <f t="shared" si="0"/>
        <v>3.5500000000000003</v>
      </c>
      <c r="I13" s="55">
        <f t="shared" si="1"/>
        <v>564.45000000000005</v>
      </c>
      <c r="J13" s="56">
        <f t="shared" si="2"/>
        <v>0.79500000000000004</v>
      </c>
      <c r="L13" s="41" t="s">
        <v>27</v>
      </c>
      <c r="M13" s="56">
        <f>J13+J18+J42+J67+J87+J122+J145+J172+J174+J192+J227+J244+J254+J275+J296</f>
        <v>16.365000000000002</v>
      </c>
      <c r="N13" s="56">
        <v>0.90800000000000036</v>
      </c>
      <c r="O13" s="56">
        <f t="shared" si="3"/>
        <v>15.457000000000001</v>
      </c>
      <c r="P13" s="51">
        <v>710</v>
      </c>
      <c r="Q13" s="57">
        <f t="shared" si="4"/>
        <v>10974.470000000001</v>
      </c>
      <c r="R13" s="99">
        <f>'Февраль 1'!O13+'СЕНТЯБ 21'!M13</f>
        <v>9.4</v>
      </c>
      <c r="S13" s="99">
        <f>'Февраль 1'!Q13+'СЕНТЯБ 21'!O13</f>
        <v>6674</v>
      </c>
    </row>
    <row r="14" spans="1:19" ht="15.75" customHeight="1">
      <c r="A14" s="233"/>
      <c r="B14" s="63">
        <f t="shared" si="5"/>
        <v>2</v>
      </c>
      <c r="C14" s="186"/>
      <c r="D14" s="41" t="s">
        <v>12</v>
      </c>
      <c r="E14" s="53">
        <v>2.5000000000000001E-3</v>
      </c>
      <c r="F14" s="53">
        <f t="shared" si="6"/>
        <v>159</v>
      </c>
      <c r="G14" s="49">
        <v>46</v>
      </c>
      <c r="H14" s="54">
        <f t="shared" si="0"/>
        <v>0.115</v>
      </c>
      <c r="I14" s="55">
        <f t="shared" si="1"/>
        <v>18.285</v>
      </c>
      <c r="J14" s="56">
        <f t="shared" si="2"/>
        <v>0.39750000000000002</v>
      </c>
      <c r="L14" s="41" t="s">
        <v>12</v>
      </c>
      <c r="M14" s="56">
        <f>J14+J23+J44+J69+J77+J124+J148+J181+J195+J229+J245+J277+J285+J299</f>
        <v>33.395499999999998</v>
      </c>
      <c r="N14" s="56">
        <v>1.8800000000000001</v>
      </c>
      <c r="O14" s="56">
        <f t="shared" si="3"/>
        <v>31.515499999999999</v>
      </c>
      <c r="P14" s="51">
        <v>46</v>
      </c>
      <c r="Q14" s="57">
        <f t="shared" si="4"/>
        <v>1449.713</v>
      </c>
      <c r="R14" s="99">
        <f>'Февраль 1'!O14+'СЕНТЯБ 21'!M14</f>
        <v>19.698</v>
      </c>
      <c r="S14" s="99">
        <f>'Февраль 1'!Q14+'СЕНТЯБ 21'!O14</f>
        <v>906.10800000000006</v>
      </c>
    </row>
    <row r="15" spans="1:19" ht="15.75" customHeight="1">
      <c r="A15" s="233"/>
      <c r="B15" s="63">
        <f t="shared" si="5"/>
        <v>2</v>
      </c>
      <c r="C15" s="186"/>
      <c r="D15" s="41" t="s">
        <v>13</v>
      </c>
      <c r="E15" s="53">
        <v>4.0000000000000002E-4</v>
      </c>
      <c r="F15" s="53">
        <f t="shared" si="6"/>
        <v>159</v>
      </c>
      <c r="G15" s="49">
        <v>440</v>
      </c>
      <c r="H15" s="54">
        <f t="shared" si="0"/>
        <v>0.17600000000000002</v>
      </c>
      <c r="I15" s="57">
        <f t="shared" si="1"/>
        <v>27.984000000000002</v>
      </c>
      <c r="J15" s="56">
        <f t="shared" si="2"/>
        <v>6.3600000000000004E-2</v>
      </c>
      <c r="L15" s="41" t="s">
        <v>13</v>
      </c>
      <c r="M15" s="56">
        <f>J15+J24+J45+J70+J125+J149+J180+J196+J230+J246+J278+J284+J300</f>
        <v>0.48559999999999998</v>
      </c>
      <c r="N15" s="56">
        <v>2.8999999999999995E-2</v>
      </c>
      <c r="O15" s="56">
        <f t="shared" si="3"/>
        <v>0.45660000000000001</v>
      </c>
      <c r="P15" s="51">
        <v>440</v>
      </c>
      <c r="Q15" s="57">
        <f t="shared" si="4"/>
        <v>200.904</v>
      </c>
      <c r="R15" s="99">
        <f>'Февраль 1'!O15+'СЕНТЯБ 21'!M15</f>
        <v>14.5776</v>
      </c>
      <c r="S15" s="99">
        <f>'Февраль 1'!Q15+'СЕНТЯБ 21'!O15</f>
        <v>6414.1440000000002</v>
      </c>
    </row>
    <row r="16" spans="1:19" ht="15.75" customHeight="1">
      <c r="A16" s="233"/>
      <c r="B16" s="63">
        <f t="shared" si="5"/>
        <v>2</v>
      </c>
      <c r="C16" s="187"/>
      <c r="D16" s="41" t="s">
        <v>79</v>
      </c>
      <c r="E16" s="58">
        <v>0.2</v>
      </c>
      <c r="F16" s="53">
        <f t="shared" si="6"/>
        <v>159</v>
      </c>
      <c r="G16" s="49"/>
      <c r="H16" s="54"/>
      <c r="I16" s="55"/>
      <c r="J16" s="56">
        <f>F16*E16</f>
        <v>31.8</v>
      </c>
      <c r="L16" s="41" t="s">
        <v>81</v>
      </c>
      <c r="M16" s="56">
        <f>J17+J36+J61+J110+J118+J139+J215+J223+J248+J269</f>
        <v>113.45737878787878</v>
      </c>
      <c r="N16" s="56">
        <v>6.7870848484848487</v>
      </c>
      <c r="O16" s="56">
        <f t="shared" si="3"/>
        <v>106.67029393939393</v>
      </c>
      <c r="P16" s="51">
        <v>330</v>
      </c>
      <c r="Q16" s="57">
        <f t="shared" si="4"/>
        <v>35201.197</v>
      </c>
      <c r="R16" s="99">
        <f>'Февраль 1'!O16+'СЕНТЯБ 21'!M16</f>
        <v>98.886422994652392</v>
      </c>
      <c r="S16" s="99">
        <f>'Февраль 1'!Q16+'СЕНТЯБ 21'!O16</f>
        <v>32632.519588235289</v>
      </c>
    </row>
    <row r="17" spans="1:19" ht="15.75" customHeight="1">
      <c r="A17" s="233"/>
      <c r="B17" s="63">
        <f t="shared" si="5"/>
        <v>2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6"/>
        <v>159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4395.2369999999983</v>
      </c>
      <c r="J17" s="56">
        <f t="shared" si="2"/>
        <v>13.318899999999996</v>
      </c>
      <c r="L17" s="41" t="s">
        <v>87</v>
      </c>
      <c r="M17" s="56">
        <f>J21+J86+J112+J193+J217+J297</f>
        <v>37.416000000000004</v>
      </c>
      <c r="N17" s="56">
        <v>2.1340000000000003</v>
      </c>
      <c r="O17" s="56">
        <f t="shared" si="3"/>
        <v>35.282000000000004</v>
      </c>
      <c r="P17" s="51">
        <v>82</v>
      </c>
      <c r="Q17" s="57">
        <f t="shared" si="4"/>
        <v>2893.1240000000003</v>
      </c>
      <c r="R17" s="99">
        <f>'Февраль 1'!O17+'СЕНТЯБ 21'!M17</f>
        <v>21.636000000000003</v>
      </c>
      <c r="S17" s="99">
        <f>'Февраль 1'!Q17+'СЕНТЯБ 21'!O17</f>
        <v>1774.1520000000003</v>
      </c>
    </row>
    <row r="18" spans="1:19" ht="15.75" customHeight="1">
      <c r="A18" s="233"/>
      <c r="B18" s="63">
        <f t="shared" si="5"/>
        <v>2</v>
      </c>
      <c r="C18" s="238"/>
      <c r="D18" s="41" t="s">
        <v>27</v>
      </c>
      <c r="E18" s="58">
        <v>8.0000000000000002E-3</v>
      </c>
      <c r="F18" s="53">
        <f t="shared" si="6"/>
        <v>159</v>
      </c>
      <c r="G18" s="49">
        <v>710</v>
      </c>
      <c r="H18" s="54">
        <f t="shared" si="0"/>
        <v>5.68</v>
      </c>
      <c r="I18" s="55">
        <f t="shared" si="1"/>
        <v>903.12</v>
      </c>
      <c r="J18" s="56">
        <f t="shared" si="2"/>
        <v>1.272</v>
      </c>
      <c r="L18" s="41" t="s">
        <v>74</v>
      </c>
      <c r="M18" s="56">
        <f>J22+J43+J147+J228</f>
        <v>11.48</v>
      </c>
      <c r="N18" s="56">
        <v>0.98000000000000009</v>
      </c>
      <c r="O18" s="56">
        <f t="shared" si="3"/>
        <v>10.5</v>
      </c>
      <c r="P18" s="51">
        <v>250</v>
      </c>
      <c r="Q18" s="57">
        <f t="shared" si="4"/>
        <v>2625</v>
      </c>
      <c r="R18" s="99">
        <f>'Февраль 1'!O18+'СЕНТЯБ 21'!M18</f>
        <v>7.8</v>
      </c>
      <c r="S18" s="99">
        <f>'Февраль 1'!Q18+'СЕНТЯБ 21'!O18</f>
        <v>1950</v>
      </c>
    </row>
    <row r="19" spans="1:19" ht="15.75" customHeight="1">
      <c r="A19" s="233"/>
      <c r="B19" s="63">
        <f t="shared" si="5"/>
        <v>2</v>
      </c>
      <c r="C19" s="238"/>
      <c r="D19" s="41" t="s">
        <v>9</v>
      </c>
      <c r="E19" s="58">
        <v>1.6E-2</v>
      </c>
      <c r="F19" s="53">
        <f t="shared" si="6"/>
        <v>159</v>
      </c>
      <c r="G19" s="49">
        <v>44</v>
      </c>
      <c r="H19" s="54">
        <f t="shared" si="0"/>
        <v>0.70399999999999996</v>
      </c>
      <c r="I19" s="55">
        <f t="shared" si="1"/>
        <v>111.93600000000001</v>
      </c>
      <c r="J19" s="56">
        <f t="shared" si="2"/>
        <v>2.544</v>
      </c>
      <c r="L19" s="41" t="s">
        <v>38</v>
      </c>
      <c r="M19" s="56">
        <f>J26+J47+J72+J89+J127+J151+J176+J198+J232+J257+J280+J302+J37+J249</f>
        <v>84.539000000000001</v>
      </c>
      <c r="N19" s="56">
        <v>5.0780000000000012</v>
      </c>
      <c r="O19" s="56">
        <f t="shared" si="3"/>
        <v>79.460999999999999</v>
      </c>
      <c r="P19" s="51">
        <v>32</v>
      </c>
      <c r="Q19" s="57">
        <f t="shared" si="4"/>
        <v>2542.752</v>
      </c>
      <c r="R19" s="99">
        <f>'Февраль 1'!O19+'СЕНТЯБ 21'!M19</f>
        <v>51.067999999999991</v>
      </c>
      <c r="S19" s="99">
        <f>'Февраль 1'!Q19+'СЕНТЯБ 21'!O19</f>
        <v>1634.1759999999997</v>
      </c>
    </row>
    <row r="20" spans="1:19" ht="15.75" customHeight="1">
      <c r="A20" s="233"/>
      <c r="B20" s="63">
        <f t="shared" si="5"/>
        <v>2</v>
      </c>
      <c r="C20" s="238"/>
      <c r="D20" s="41" t="s">
        <v>11</v>
      </c>
      <c r="E20" s="58">
        <v>1.0999999999999999E-2</v>
      </c>
      <c r="F20" s="53">
        <f t="shared" si="6"/>
        <v>159</v>
      </c>
      <c r="G20" s="49">
        <v>28</v>
      </c>
      <c r="H20" s="54">
        <f t="shared" si="0"/>
        <v>0.308</v>
      </c>
      <c r="I20" s="55">
        <f t="shared" si="1"/>
        <v>48.971999999999994</v>
      </c>
      <c r="J20" s="56">
        <f t="shared" si="2"/>
        <v>1.7489999999999999</v>
      </c>
      <c r="L20" s="41" t="s">
        <v>14</v>
      </c>
      <c r="M20" s="56">
        <f>J68+J75+J194+J276</f>
        <v>29.773</v>
      </c>
      <c r="N20" s="56">
        <v>0.88800000000000001</v>
      </c>
      <c r="O20" s="56">
        <f t="shared" si="3"/>
        <v>28.884999999999998</v>
      </c>
      <c r="P20" s="51">
        <v>100</v>
      </c>
      <c r="Q20" s="57">
        <f t="shared" si="4"/>
        <v>2888.5</v>
      </c>
      <c r="R20" s="99">
        <f>'Февраль 1'!O20+'СЕНТЯБ 21'!M20</f>
        <v>17.648999999999997</v>
      </c>
      <c r="S20" s="99">
        <f>'Февраль 1'!Q20+'СЕНТЯБ 21'!O20</f>
        <v>1764.8999999999999</v>
      </c>
    </row>
    <row r="21" spans="1:19" ht="15.75" customHeight="1">
      <c r="A21" s="233"/>
      <c r="B21" s="63">
        <f t="shared" si="5"/>
        <v>2</v>
      </c>
      <c r="C21" s="238"/>
      <c r="D21" s="41" t="s">
        <v>87</v>
      </c>
      <c r="E21" s="58">
        <v>4.5999999999999999E-2</v>
      </c>
      <c r="F21" s="53">
        <f t="shared" si="6"/>
        <v>159</v>
      </c>
      <c r="G21" s="49">
        <v>82</v>
      </c>
      <c r="H21" s="54">
        <f t="shared" si="0"/>
        <v>3.7719999999999998</v>
      </c>
      <c r="I21" s="55">
        <f t="shared" si="1"/>
        <v>599.74800000000005</v>
      </c>
      <c r="J21" s="56">
        <f t="shared" si="2"/>
        <v>7.3140000000000001</v>
      </c>
      <c r="L21" s="42" t="s">
        <v>7</v>
      </c>
      <c r="M21" s="56">
        <f>J29+J34+J40+J56+J82+J109+J115+J131+J137+J140+J160+J169+J182+J187+J213+J220+J237+J252+J264+J286+J291</f>
        <v>13.614000000000001</v>
      </c>
      <c r="N21" s="56">
        <v>0.78500000000000025</v>
      </c>
      <c r="O21" s="56">
        <f t="shared" si="3"/>
        <v>12.829000000000001</v>
      </c>
      <c r="P21" s="51">
        <v>90</v>
      </c>
      <c r="Q21" s="57">
        <f t="shared" si="4"/>
        <v>1154.6100000000001</v>
      </c>
      <c r="R21" s="99">
        <f>'Февраль 1'!O21+'СЕНТЯБ 21'!M21</f>
        <v>8.0320000000000018</v>
      </c>
      <c r="S21" s="99">
        <f>'Февраль 1'!Q21+'СЕНТЯБ 21'!O21</f>
        <v>722.88000000000011</v>
      </c>
    </row>
    <row r="22" spans="1:19" ht="15.75" customHeight="1">
      <c r="A22" s="233"/>
      <c r="B22" s="63">
        <f t="shared" si="5"/>
        <v>2</v>
      </c>
      <c r="C22" s="218" t="s">
        <v>39</v>
      </c>
      <c r="D22" s="41" t="s">
        <v>74</v>
      </c>
      <c r="E22" s="58">
        <v>0.02</v>
      </c>
      <c r="F22" s="53">
        <f t="shared" si="6"/>
        <v>159</v>
      </c>
      <c r="G22" s="49">
        <v>250</v>
      </c>
      <c r="H22" s="54">
        <f t="shared" si="0"/>
        <v>5</v>
      </c>
      <c r="I22" s="55">
        <f t="shared" si="1"/>
        <v>795</v>
      </c>
      <c r="J22" s="56">
        <f t="shared" si="2"/>
        <v>3.18</v>
      </c>
      <c r="L22" s="42" t="s">
        <v>18</v>
      </c>
      <c r="M22" s="56">
        <f>J31+J184+J288</f>
        <v>8.3000000000000007</v>
      </c>
      <c r="N22" s="56">
        <v>0.48000000000000004</v>
      </c>
      <c r="O22" s="56">
        <f t="shared" si="3"/>
        <v>7.82</v>
      </c>
      <c r="P22" s="51">
        <v>52</v>
      </c>
      <c r="Q22" s="57">
        <f t="shared" si="4"/>
        <v>406.64</v>
      </c>
      <c r="R22" s="99">
        <f>'Февраль 1'!O22+'СЕНТЯБ 21'!M22</f>
        <v>5.42</v>
      </c>
      <c r="S22" s="99">
        <f>'Февраль 1'!Q22+'СЕНТЯБ 21'!O22</f>
        <v>281.83999999999997</v>
      </c>
    </row>
    <row r="23" spans="1:19" ht="15.75" customHeight="1">
      <c r="A23" s="233"/>
      <c r="B23" s="63">
        <f t="shared" si="5"/>
        <v>2</v>
      </c>
      <c r="C23" s="219"/>
      <c r="D23" s="41" t="s">
        <v>12</v>
      </c>
      <c r="E23" s="58">
        <v>0.02</v>
      </c>
      <c r="F23" s="53">
        <f t="shared" si="6"/>
        <v>159</v>
      </c>
      <c r="G23" s="49">
        <v>46</v>
      </c>
      <c r="H23" s="54">
        <f t="shared" si="0"/>
        <v>0.92</v>
      </c>
      <c r="I23" s="55">
        <f t="shared" si="1"/>
        <v>146.28</v>
      </c>
      <c r="J23" s="56">
        <f t="shared" si="2"/>
        <v>3.18</v>
      </c>
      <c r="L23" s="42" t="s">
        <v>69</v>
      </c>
      <c r="M23" s="56">
        <f>J38+J146+J250+J255</f>
        <v>11.123999999999999</v>
      </c>
      <c r="N23" s="56">
        <v>0.79199999999999993</v>
      </c>
      <c r="O23" s="56">
        <f t="shared" si="3"/>
        <v>10.331999999999999</v>
      </c>
      <c r="P23" s="51">
        <v>90</v>
      </c>
      <c r="Q23" s="57">
        <f t="shared" si="4"/>
        <v>929.87999999999988</v>
      </c>
      <c r="R23" s="99">
        <f>'Февраль 1'!O23+'СЕНТЯБ 21'!M23</f>
        <v>5.952</v>
      </c>
      <c r="S23" s="99">
        <f>'Февраль 1'!Q23+'СЕНТЯБ 21'!O23</f>
        <v>535.68000000000006</v>
      </c>
    </row>
    <row r="24" spans="1:19" ht="15.75" customHeight="1">
      <c r="A24" s="233"/>
      <c r="B24" s="63">
        <f t="shared" si="5"/>
        <v>2</v>
      </c>
      <c r="C24" s="219"/>
      <c r="D24" s="41" t="s">
        <v>13</v>
      </c>
      <c r="E24" s="59">
        <v>2.0000000000000001E-4</v>
      </c>
      <c r="F24" s="53">
        <f t="shared" si="6"/>
        <v>159</v>
      </c>
      <c r="G24" s="49">
        <v>440</v>
      </c>
      <c r="H24" s="54">
        <f t="shared" si="0"/>
        <v>8.8000000000000009E-2</v>
      </c>
      <c r="I24" s="57">
        <f t="shared" si="1"/>
        <v>13.992000000000001</v>
      </c>
      <c r="J24" s="56">
        <f>F24*E24</f>
        <v>3.1800000000000002E-2</v>
      </c>
      <c r="L24" s="42" t="s">
        <v>19</v>
      </c>
      <c r="M24" s="56">
        <f>J39+J251</f>
        <v>1.4550000000000001</v>
      </c>
      <c r="N24" s="56">
        <v>0.11</v>
      </c>
      <c r="O24" s="56">
        <f t="shared" si="3"/>
        <v>1.345</v>
      </c>
      <c r="P24" s="51">
        <v>100</v>
      </c>
      <c r="Q24" s="57">
        <f t="shared" si="4"/>
        <v>134.5</v>
      </c>
      <c r="R24" s="99">
        <f>'Февраль 1'!O24+'СЕНТЯБ 21'!M24</f>
        <v>0.86</v>
      </c>
      <c r="S24" s="99">
        <f>'Февраль 1'!Q24+'СЕНТЯБ 21'!O24</f>
        <v>86</v>
      </c>
    </row>
    <row r="25" spans="1:19" ht="15.75" customHeight="1">
      <c r="A25" s="233"/>
      <c r="B25" s="63">
        <f t="shared" si="5"/>
        <v>2</v>
      </c>
      <c r="C25" s="220"/>
      <c r="D25" s="41" t="s">
        <v>79</v>
      </c>
      <c r="E25" s="58">
        <v>0.2</v>
      </c>
      <c r="F25" s="53">
        <f t="shared" si="6"/>
        <v>159</v>
      </c>
      <c r="G25" s="49"/>
      <c r="H25" s="54"/>
      <c r="I25" s="55"/>
      <c r="J25" s="56">
        <f t="shared" si="2"/>
        <v>31.8</v>
      </c>
      <c r="L25" s="42" t="s">
        <v>21</v>
      </c>
      <c r="M25" s="56">
        <f>J41+J173</f>
        <v>17.750999999999998</v>
      </c>
      <c r="N25" s="56">
        <v>1.2809999999999999</v>
      </c>
      <c r="O25" s="56">
        <f t="shared" si="3"/>
        <v>16.47</v>
      </c>
      <c r="P25" s="51">
        <v>90</v>
      </c>
      <c r="Q25" s="57">
        <f t="shared" si="4"/>
        <v>1482.3</v>
      </c>
      <c r="R25" s="99">
        <f>'Февраль 1'!O25+'СЕНТЯБ 21'!M25</f>
        <v>12.260999999999999</v>
      </c>
      <c r="S25" s="99">
        <f>'Февраль 1'!Q25+'СЕНТЯБ 21'!O25</f>
        <v>1103.4899999999998</v>
      </c>
    </row>
    <row r="26" spans="1:19" ht="15.75" customHeight="1">
      <c r="A26" s="233"/>
      <c r="B26" s="63">
        <f t="shared" si="5"/>
        <v>2</v>
      </c>
      <c r="C26" s="96" t="s">
        <v>38</v>
      </c>
      <c r="D26" s="41" t="s">
        <v>38</v>
      </c>
      <c r="E26" s="58">
        <v>0.04</v>
      </c>
      <c r="F26" s="53">
        <f t="shared" si="6"/>
        <v>159</v>
      </c>
      <c r="G26" s="49">
        <v>32</v>
      </c>
      <c r="H26" s="54">
        <f t="shared" si="0"/>
        <v>1.28</v>
      </c>
      <c r="I26" s="55">
        <f t="shared" si="1"/>
        <v>203.52</v>
      </c>
      <c r="J26" s="56">
        <f t="shared" si="2"/>
        <v>6.36</v>
      </c>
      <c r="L26" s="41" t="s">
        <v>70</v>
      </c>
      <c r="M26" s="56">
        <f>J48</f>
        <v>9.7000000000000011</v>
      </c>
      <c r="N26" s="56">
        <v>1.3</v>
      </c>
      <c r="O26" s="56">
        <f t="shared" si="3"/>
        <v>8.4</v>
      </c>
      <c r="P26" s="51">
        <v>94</v>
      </c>
      <c r="Q26" s="57">
        <f t="shared" si="4"/>
        <v>789.6</v>
      </c>
      <c r="R26" s="99">
        <f>'Февраль 1'!O26+'СЕНТЯБ 21'!M26</f>
        <v>9.8000000000000007</v>
      </c>
      <c r="S26" s="99">
        <f>'Февраль 1'!Q26+'СЕНТЯБ 21'!O26</f>
        <v>921.2</v>
      </c>
    </row>
    <row r="27" spans="1:19" ht="15.75" customHeight="1">
      <c r="A27" s="210" t="s">
        <v>41</v>
      </c>
      <c r="B27" s="210"/>
      <c r="C27" s="210"/>
      <c r="D27" s="210"/>
      <c r="E27" s="94"/>
      <c r="F27" s="94"/>
      <c r="G27" s="94"/>
      <c r="H27" s="2">
        <f>SUM(H6:H26)</f>
        <v>60.999999999999993</v>
      </c>
      <c r="I27" s="2">
        <f>SUM(I6:I26)</f>
        <v>9698.9999999999982</v>
      </c>
      <c r="J27" s="2">
        <f>SUM(J6:J26)</f>
        <v>134.73130000000003</v>
      </c>
      <c r="L27" s="41" t="s">
        <v>10</v>
      </c>
      <c r="M27" s="56">
        <f>J58+J162+J266</f>
        <v>13.675000000000001</v>
      </c>
      <c r="N27" s="56">
        <v>0.42500000000000004</v>
      </c>
      <c r="O27" s="56">
        <f t="shared" si="3"/>
        <v>13.25</v>
      </c>
      <c r="P27" s="51">
        <v>86</v>
      </c>
      <c r="Q27" s="57">
        <f t="shared" si="4"/>
        <v>1139.5</v>
      </c>
      <c r="R27" s="99">
        <f>'Февраль 1'!O27+'СЕНТЯБ 21'!M27</f>
        <v>7.9</v>
      </c>
      <c r="S27" s="99">
        <f>'Февраль 1'!Q27+'СЕНТЯБ 21'!O27</f>
        <v>679.4</v>
      </c>
    </row>
    <row r="28" spans="1:19" ht="15.75" customHeight="1">
      <c r="A28" s="239" t="s">
        <v>52</v>
      </c>
      <c r="B28" s="60">
        <v>1</v>
      </c>
      <c r="C28" s="244" t="s">
        <v>20</v>
      </c>
      <c r="D28" s="42" t="s">
        <v>6</v>
      </c>
      <c r="E28" s="6">
        <v>7.2999999999999995E-2</v>
      </c>
      <c r="F28" s="50">
        <f>B28*97</f>
        <v>97</v>
      </c>
      <c r="G28" s="51">
        <v>20</v>
      </c>
      <c r="H28" s="5">
        <f>E28*G28</f>
        <v>1.46</v>
      </c>
      <c r="I28" s="7">
        <f t="shared" ref="I28:I47" si="7">J28*G28</f>
        <v>141.62</v>
      </c>
      <c r="J28" s="6">
        <f>F28*E28</f>
        <v>7.0809999999999995</v>
      </c>
      <c r="L28" s="41" t="s">
        <v>57</v>
      </c>
      <c r="M28" s="56">
        <f>J62+J270</f>
        <v>10.59</v>
      </c>
      <c r="N28" s="56">
        <v>0.27</v>
      </c>
      <c r="O28" s="56">
        <f t="shared" si="3"/>
        <v>10.32</v>
      </c>
      <c r="P28" s="51">
        <v>120</v>
      </c>
      <c r="Q28" s="57">
        <f t="shared" si="4"/>
        <v>1238.4000000000001</v>
      </c>
      <c r="R28" s="99">
        <f>'Февраль 1'!O28+'СЕНТЯБ 21'!M30</f>
        <v>6.3899999999999988</v>
      </c>
      <c r="S28" s="99">
        <f>'Февраль 1'!Q28+'СЕНТЯБ 21'!O30</f>
        <v>766.79999999999984</v>
      </c>
    </row>
    <row r="29" spans="1:19" ht="15.75" customHeight="1">
      <c r="A29" s="239"/>
      <c r="B29" s="63">
        <f>B28</f>
        <v>1</v>
      </c>
      <c r="C29" s="245"/>
      <c r="D29" s="42" t="s">
        <v>7</v>
      </c>
      <c r="E29" s="6">
        <v>4.0000000000000001E-3</v>
      </c>
      <c r="F29" s="54">
        <f>F28</f>
        <v>97</v>
      </c>
      <c r="G29" s="50">
        <v>90</v>
      </c>
      <c r="H29" s="5">
        <f t="shared" ref="H29:H48" si="8">E29*G29</f>
        <v>0.36</v>
      </c>
      <c r="I29" s="7">
        <f t="shared" si="7"/>
        <v>34.92</v>
      </c>
      <c r="J29" s="6">
        <f t="shared" ref="J29:J48" si="9">F29*E29</f>
        <v>0.38800000000000001</v>
      </c>
      <c r="L29" s="41" t="s">
        <v>24</v>
      </c>
      <c r="M29" s="56">
        <f>J64+J272</f>
        <v>0.70599999999999996</v>
      </c>
      <c r="N29" s="56">
        <v>1.8000000000000002E-2</v>
      </c>
      <c r="O29" s="56">
        <f t="shared" si="3"/>
        <v>0.68799999999999994</v>
      </c>
      <c r="P29" s="51">
        <v>200</v>
      </c>
      <c r="Q29" s="57">
        <f t="shared" si="4"/>
        <v>137.6</v>
      </c>
      <c r="R29" s="99">
        <f>'Февраль 1'!O29+'СЕНТЯБ 21'!M31</f>
        <v>0.42599999999999999</v>
      </c>
      <c r="S29" s="99">
        <f>'Февраль 1'!Q29+'СЕНТЯБ 21'!O31</f>
        <v>85.2</v>
      </c>
    </row>
    <row r="30" spans="1:19" ht="15.75" customHeight="1">
      <c r="A30" s="239"/>
      <c r="B30" s="63">
        <f t="shared" ref="B30:B48" si="10">B29</f>
        <v>1</v>
      </c>
      <c r="C30" s="240" t="s">
        <v>23</v>
      </c>
      <c r="D30" s="42" t="s">
        <v>8</v>
      </c>
      <c r="E30" s="6">
        <v>0.1</v>
      </c>
      <c r="F30" s="54">
        <f t="shared" ref="F30:F48" si="11">F29</f>
        <v>97</v>
      </c>
      <c r="G30" s="49">
        <v>28</v>
      </c>
      <c r="H30" s="5">
        <f t="shared" si="8"/>
        <v>2.8000000000000003</v>
      </c>
      <c r="I30" s="7">
        <f t="shared" si="7"/>
        <v>271.60000000000002</v>
      </c>
      <c r="J30" s="6">
        <f t="shared" si="9"/>
        <v>9.7000000000000011</v>
      </c>
      <c r="L30" s="43" t="s">
        <v>15</v>
      </c>
      <c r="M30" s="56">
        <f>J76+J235</f>
        <v>3.5300000000000002</v>
      </c>
      <c r="N30" s="56">
        <v>0.19</v>
      </c>
      <c r="O30" s="56">
        <f t="shared" si="3"/>
        <v>3.3400000000000003</v>
      </c>
      <c r="P30" s="51">
        <v>140</v>
      </c>
      <c r="Q30" s="57">
        <f t="shared" si="4"/>
        <v>467.6</v>
      </c>
      <c r="R30" s="99">
        <f>'Февраль 1'!O30+'СЕНТЯБ 21'!M32</f>
        <v>2.0300000000000002</v>
      </c>
      <c r="S30" s="99">
        <f>'Февраль 1'!Q30+'СЕНТЯБ 21'!O32</f>
        <v>284.2</v>
      </c>
    </row>
    <row r="31" spans="1:19" ht="15.75" customHeight="1">
      <c r="A31" s="239"/>
      <c r="B31" s="63">
        <f t="shared" si="10"/>
        <v>1</v>
      </c>
      <c r="C31" s="241"/>
      <c r="D31" s="42" t="s">
        <v>18</v>
      </c>
      <c r="E31" s="6">
        <v>0.02</v>
      </c>
      <c r="F31" s="54">
        <f t="shared" si="11"/>
        <v>97</v>
      </c>
      <c r="G31" s="50">
        <v>52</v>
      </c>
      <c r="H31" s="5">
        <f t="shared" si="8"/>
        <v>1.04</v>
      </c>
      <c r="I31" s="7">
        <f t="shared" si="7"/>
        <v>100.88</v>
      </c>
      <c r="J31" s="6">
        <f t="shared" si="9"/>
        <v>1.94</v>
      </c>
      <c r="L31" s="41" t="s">
        <v>61</v>
      </c>
      <c r="M31" s="56">
        <f>J84+J171+J189+J293</f>
        <v>79.7858181818182</v>
      </c>
      <c r="N31" s="56">
        <v>3.3508787878787882</v>
      </c>
      <c r="O31" s="56">
        <f t="shared" si="3"/>
        <v>76.434939393939416</v>
      </c>
      <c r="P31" s="51">
        <v>198</v>
      </c>
      <c r="Q31" s="57">
        <f t="shared" si="4"/>
        <v>15134.118000000004</v>
      </c>
      <c r="R31" s="99">
        <f>'Февраль 1'!O31+'СЕНТЯБ 21'!M33</f>
        <v>44.381916146761732</v>
      </c>
      <c r="S31" s="99">
        <f>'Февраль 1'!Q31+'СЕНТЯБ 21'!O33</f>
        <v>8787.6193970588229</v>
      </c>
    </row>
    <row r="32" spans="1:19" ht="15.75" customHeight="1">
      <c r="A32" s="239"/>
      <c r="B32" s="63">
        <f t="shared" si="10"/>
        <v>1</v>
      </c>
      <c r="C32" s="241"/>
      <c r="D32" s="42" t="s">
        <v>9</v>
      </c>
      <c r="E32" s="6">
        <v>1.2999999999999999E-2</v>
      </c>
      <c r="F32" s="54">
        <f t="shared" si="11"/>
        <v>97</v>
      </c>
      <c r="G32" s="50">
        <v>44</v>
      </c>
      <c r="H32" s="5">
        <f t="shared" si="8"/>
        <v>0.57199999999999995</v>
      </c>
      <c r="I32" s="7">
        <f t="shared" si="7"/>
        <v>55.483999999999995</v>
      </c>
      <c r="J32" s="6">
        <f t="shared" si="9"/>
        <v>1.2609999999999999</v>
      </c>
      <c r="L32" s="43" t="s">
        <v>65</v>
      </c>
      <c r="M32" s="56">
        <f>J88+J175+J256</f>
        <v>109.4</v>
      </c>
      <c r="N32" s="56">
        <v>5.4</v>
      </c>
      <c r="O32" s="56">
        <f t="shared" si="3"/>
        <v>104</v>
      </c>
      <c r="P32" s="51">
        <v>72</v>
      </c>
      <c r="Q32" s="57">
        <f t="shared" si="4"/>
        <v>7488</v>
      </c>
      <c r="R32" s="99">
        <f>'Февраль 1'!O32+'СЕНТЯБ 21'!M34</f>
        <v>56.132000000000005</v>
      </c>
      <c r="S32" s="99">
        <f>'Февраль 1'!Q32+'СЕНТЯБ 21'!O34</f>
        <v>4041.5040000000004</v>
      </c>
    </row>
    <row r="33" spans="1:19" ht="15.75" customHeight="1">
      <c r="A33" s="239"/>
      <c r="B33" s="63">
        <f t="shared" si="10"/>
        <v>1</v>
      </c>
      <c r="C33" s="241"/>
      <c r="D33" s="42" t="s">
        <v>11</v>
      </c>
      <c r="E33" s="6">
        <v>1.2E-2</v>
      </c>
      <c r="F33" s="54">
        <f t="shared" si="11"/>
        <v>97</v>
      </c>
      <c r="G33" s="50">
        <v>28</v>
      </c>
      <c r="H33" s="5">
        <f t="shared" si="8"/>
        <v>0.33600000000000002</v>
      </c>
      <c r="I33" s="7">
        <f t="shared" si="7"/>
        <v>32.591999999999999</v>
      </c>
      <c r="J33" s="6">
        <f t="shared" si="9"/>
        <v>1.1639999999999999</v>
      </c>
      <c r="L33" s="44" t="s">
        <v>22</v>
      </c>
      <c r="M33" s="56">
        <f>J199+J258+J303</f>
        <v>25.6</v>
      </c>
      <c r="N33" s="56">
        <v>1</v>
      </c>
      <c r="O33" s="56">
        <f t="shared" si="3"/>
        <v>24.6</v>
      </c>
      <c r="P33" s="51">
        <v>88</v>
      </c>
      <c r="Q33" s="57">
        <f t="shared" si="4"/>
        <v>2164.8000000000002</v>
      </c>
      <c r="R33" s="99">
        <f>'Февраль 1'!O33+'СЕНТЯБ 21'!M35</f>
        <v>13.75</v>
      </c>
      <c r="S33" s="99">
        <f>'Февраль 1'!Q33+'СЕНТЯБ 21'!O35</f>
        <v>1210</v>
      </c>
    </row>
    <row r="34" spans="1:19" ht="15.75" customHeight="1">
      <c r="A34" s="239"/>
      <c r="B34" s="63">
        <f t="shared" si="10"/>
        <v>1</v>
      </c>
      <c r="C34" s="241"/>
      <c r="D34" s="42" t="s">
        <v>7</v>
      </c>
      <c r="E34" s="6">
        <v>5.0000000000000001E-3</v>
      </c>
      <c r="F34" s="54">
        <f t="shared" si="11"/>
        <v>97</v>
      </c>
      <c r="G34" s="50">
        <v>90</v>
      </c>
      <c r="H34" s="5">
        <f t="shared" si="8"/>
        <v>0.45</v>
      </c>
      <c r="I34" s="7">
        <f t="shared" si="7"/>
        <v>43.65</v>
      </c>
      <c r="J34" s="6">
        <f t="shared" si="9"/>
        <v>0.48499999999999999</v>
      </c>
      <c r="L34" s="41" t="s">
        <v>25</v>
      </c>
      <c r="M34" s="56">
        <f>J123+J298</f>
        <v>13.018000000000001</v>
      </c>
      <c r="N34" s="56">
        <v>0.91999999999999993</v>
      </c>
      <c r="O34" s="56">
        <f t="shared" si="3"/>
        <v>12.098000000000001</v>
      </c>
      <c r="P34" s="51">
        <v>150</v>
      </c>
      <c r="Q34" s="57">
        <f t="shared" si="4"/>
        <v>1814.7</v>
      </c>
      <c r="R34" s="99">
        <f>'Февраль 1'!O34+'СЕНТЯБ 21'!M36</f>
        <v>7.5440000000000005</v>
      </c>
      <c r="S34" s="99">
        <f>'Февраль 1'!Q34+'СЕНТЯБ 21'!O36</f>
        <v>1131.5999999999999</v>
      </c>
    </row>
    <row r="35" spans="1:19" ht="15.75" customHeight="1">
      <c r="A35" s="239"/>
      <c r="B35" s="63">
        <f t="shared" si="10"/>
        <v>1</v>
      </c>
      <c r="C35" s="242"/>
      <c r="D35" s="42" t="s">
        <v>79</v>
      </c>
      <c r="E35" s="6">
        <v>0.17499999999999999</v>
      </c>
      <c r="F35" s="54">
        <f t="shared" si="11"/>
        <v>97</v>
      </c>
      <c r="G35" s="50"/>
      <c r="H35" s="5"/>
      <c r="I35" s="7"/>
      <c r="J35" s="6">
        <f t="shared" si="9"/>
        <v>16.974999999999998</v>
      </c>
      <c r="L35" s="41" t="s">
        <v>17</v>
      </c>
      <c r="M35" s="56">
        <f>J236</f>
        <v>1.94</v>
      </c>
      <c r="N35" s="56">
        <v>0.09</v>
      </c>
      <c r="O35" s="56">
        <f t="shared" si="3"/>
        <v>1.8499999999999999</v>
      </c>
      <c r="P35" s="51">
        <v>150</v>
      </c>
      <c r="Q35" s="57">
        <f t="shared" si="4"/>
        <v>277.5</v>
      </c>
      <c r="R35" s="99">
        <f>'Февраль 1'!O35+'СЕНТЯБ 21'!M37</f>
        <v>0.88</v>
      </c>
      <c r="S35" s="99">
        <f>'Февраль 1'!Q35+'СЕНТЯБ 21'!O37</f>
        <v>132</v>
      </c>
    </row>
    <row r="36" spans="1:19" ht="15.75" customHeight="1">
      <c r="A36" s="239"/>
      <c r="B36" s="63">
        <f t="shared" si="10"/>
        <v>1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1"/>
        <v>97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2340.2219999999998</v>
      </c>
      <c r="J36" s="6">
        <f t="shared" si="9"/>
        <v>7.0915818181818171</v>
      </c>
      <c r="L36" s="41" t="s">
        <v>89</v>
      </c>
      <c r="M36" s="56">
        <f>J79+J121+J166+J226</f>
        <v>21.533000000000001</v>
      </c>
      <c r="N36" s="56">
        <v>1.1489999999999998</v>
      </c>
      <c r="O36" s="56">
        <f t="shared" si="3"/>
        <v>20.384</v>
      </c>
      <c r="P36" s="51">
        <v>50</v>
      </c>
      <c r="Q36" s="57">
        <f t="shared" si="4"/>
        <v>1019.2</v>
      </c>
      <c r="R36" s="99">
        <f>'Февраль 1'!O36+'СЕНТЯБ 21'!M38</f>
        <v>12.393000000000001</v>
      </c>
      <c r="S36" s="99">
        <f>'Февраль 1'!Q36+'СЕНТЯБ 21'!O38</f>
        <v>619.65</v>
      </c>
    </row>
    <row r="37" spans="1:19" ht="15.75" customHeight="1">
      <c r="A37" s="239"/>
      <c r="B37" s="63">
        <f t="shared" si="10"/>
        <v>1</v>
      </c>
      <c r="C37" s="230"/>
      <c r="D37" s="42" t="s">
        <v>38</v>
      </c>
      <c r="E37" s="6">
        <v>9.0000000000000011E-3</v>
      </c>
      <c r="F37" s="54">
        <f t="shared" si="11"/>
        <v>97</v>
      </c>
      <c r="G37" s="50">
        <v>32</v>
      </c>
      <c r="H37" s="5">
        <f t="shared" si="8"/>
        <v>0.28800000000000003</v>
      </c>
      <c r="I37" s="7">
        <f t="shared" si="7"/>
        <v>27.936000000000003</v>
      </c>
      <c r="J37" s="6">
        <f t="shared" si="9"/>
        <v>0.87300000000000011</v>
      </c>
      <c r="L37" s="42" t="s">
        <v>35</v>
      </c>
      <c r="M37" s="56">
        <f>J130+J212</f>
        <v>6.3599999999999994</v>
      </c>
      <c r="N37" s="56">
        <v>0.38</v>
      </c>
      <c r="O37" s="56">
        <f t="shared" si="3"/>
        <v>5.9799999999999995</v>
      </c>
      <c r="P37" s="51">
        <v>81</v>
      </c>
      <c r="Q37" s="57">
        <f t="shared" si="4"/>
        <v>484.37999999999994</v>
      </c>
      <c r="R37" s="99">
        <f>'Февраль 1'!O37+'СЕНТЯБ 21'!M39</f>
        <v>3.3</v>
      </c>
      <c r="S37" s="99">
        <f>'Февраль 1'!Q37+'СЕНТЯБ 21'!O39</f>
        <v>267.29999999999995</v>
      </c>
    </row>
    <row r="38" spans="1:19" ht="15.75" customHeight="1">
      <c r="A38" s="239"/>
      <c r="B38" s="63">
        <f t="shared" si="10"/>
        <v>1</v>
      </c>
      <c r="C38" s="230"/>
      <c r="D38" s="42" t="s">
        <v>69</v>
      </c>
      <c r="E38" s="6">
        <v>1.2E-2</v>
      </c>
      <c r="F38" s="54">
        <f t="shared" si="11"/>
        <v>97</v>
      </c>
      <c r="G38" s="50">
        <v>90</v>
      </c>
      <c r="H38" s="5">
        <f t="shared" si="8"/>
        <v>1.08</v>
      </c>
      <c r="I38" s="7">
        <f t="shared" si="7"/>
        <v>104.75999999999999</v>
      </c>
      <c r="J38" s="6">
        <f t="shared" si="9"/>
        <v>1.1639999999999999</v>
      </c>
      <c r="L38" s="41" t="s">
        <v>73</v>
      </c>
      <c r="M38" s="56">
        <f>J134</f>
        <v>0.62</v>
      </c>
      <c r="N38" s="56">
        <v>6.5000000000000002E-2</v>
      </c>
      <c r="O38" s="56">
        <f t="shared" si="3"/>
        <v>0.55499999999999994</v>
      </c>
      <c r="P38" s="51">
        <v>40</v>
      </c>
      <c r="Q38" s="57">
        <f t="shared" si="4"/>
        <v>22.199999999999996</v>
      </c>
      <c r="R38" s="99">
        <f>'Февраль 1'!O38+'СЕНТЯБ 21'!M40</f>
        <v>0.79500000000000004</v>
      </c>
      <c r="S38" s="99">
        <f>'Февраль 1'!Q38+'СЕНТЯБ 21'!O40</f>
        <v>31.8</v>
      </c>
    </row>
    <row r="39" spans="1:19" ht="15.75" customHeight="1">
      <c r="A39" s="239"/>
      <c r="B39" s="63">
        <f t="shared" si="10"/>
        <v>1</v>
      </c>
      <c r="C39" s="230"/>
      <c r="D39" s="42" t="s">
        <v>19</v>
      </c>
      <c r="E39" s="6">
        <v>5.0000000000000001E-3</v>
      </c>
      <c r="F39" s="54">
        <f t="shared" si="11"/>
        <v>97</v>
      </c>
      <c r="G39" s="50">
        <v>100</v>
      </c>
      <c r="H39" s="5">
        <f t="shared" si="8"/>
        <v>0.5</v>
      </c>
      <c r="I39" s="7">
        <f t="shared" si="7"/>
        <v>48.5</v>
      </c>
      <c r="J39" s="6">
        <f t="shared" si="9"/>
        <v>0.48499999999999999</v>
      </c>
      <c r="L39" s="41" t="s">
        <v>16</v>
      </c>
      <c r="M39" s="56">
        <f>J143</f>
        <v>0.496</v>
      </c>
      <c r="N39" s="56">
        <v>5.2000000000000005E-2</v>
      </c>
      <c r="O39" s="56">
        <f t="shared" si="3"/>
        <v>0.44400000000000001</v>
      </c>
      <c r="P39" s="51">
        <v>50</v>
      </c>
      <c r="Q39" s="57">
        <f t="shared" si="4"/>
        <v>22.2</v>
      </c>
      <c r="R39" s="99">
        <f>'Февраль 1'!O39+'СЕНТЯБ 21'!M41</f>
        <v>0.24</v>
      </c>
      <c r="S39" s="99">
        <f>'Февраль 1'!Q39+'СЕНТЯБ 21'!O41</f>
        <v>12</v>
      </c>
    </row>
    <row r="40" spans="1:19" ht="15.75" customHeight="1">
      <c r="A40" s="239"/>
      <c r="B40" s="63">
        <f t="shared" si="10"/>
        <v>1</v>
      </c>
      <c r="C40" s="230"/>
      <c r="D40" s="42" t="s">
        <v>7</v>
      </c>
      <c r="E40" s="6">
        <v>3.0000000000000001E-3</v>
      </c>
      <c r="F40" s="54">
        <f t="shared" si="11"/>
        <v>97</v>
      </c>
      <c r="G40" s="50">
        <v>90</v>
      </c>
      <c r="H40" s="5">
        <f t="shared" si="8"/>
        <v>0.27</v>
      </c>
      <c r="I40" s="7">
        <f t="shared" si="7"/>
        <v>26.189999999999998</v>
      </c>
      <c r="J40" s="6">
        <f t="shared" si="9"/>
        <v>0.29099999999999998</v>
      </c>
      <c r="L40" s="79" t="s">
        <v>41</v>
      </c>
      <c r="M40" s="81">
        <f>SUM(M6:M39)</f>
        <v>1187.8267969696969</v>
      </c>
      <c r="N40" s="81">
        <f>SUM(N6:N39)</f>
        <v>65.220963636363635</v>
      </c>
      <c r="O40" s="81">
        <f>SUM(O6:O39)</f>
        <v>1122.6058333333333</v>
      </c>
      <c r="P40" s="81"/>
      <c r="Q40" s="31">
        <f>SUM(Q6:Q39)</f>
        <v>112362</v>
      </c>
      <c r="R40" s="31">
        <f t="shared" ref="R40:S40" si="12">SUM(R6:R39)</f>
        <v>747.90193914141389</v>
      </c>
      <c r="S40" s="31">
        <f t="shared" si="12"/>
        <v>87709.422985294106</v>
      </c>
    </row>
    <row r="41" spans="1:19" ht="15.75" customHeight="1">
      <c r="A41" s="239"/>
      <c r="B41" s="63">
        <f t="shared" si="10"/>
        <v>1</v>
      </c>
      <c r="C41" s="234" t="s">
        <v>26</v>
      </c>
      <c r="D41" s="42" t="s">
        <v>21</v>
      </c>
      <c r="E41" s="6">
        <v>6.0999999999999999E-2</v>
      </c>
      <c r="F41" s="54">
        <f t="shared" si="11"/>
        <v>97</v>
      </c>
      <c r="G41" s="50">
        <v>90</v>
      </c>
      <c r="H41" s="5">
        <f t="shared" si="8"/>
        <v>5.49</v>
      </c>
      <c r="I41" s="7">
        <f t="shared" si="7"/>
        <v>532.53</v>
      </c>
      <c r="J41" s="6">
        <f t="shared" si="9"/>
        <v>5.9169999999999998</v>
      </c>
      <c r="L41"/>
      <c r="M41"/>
      <c r="N41"/>
      <c r="O41" s="30"/>
      <c r="Q41"/>
      <c r="R41" s="100"/>
      <c r="S41" s="100"/>
    </row>
    <row r="42" spans="1:19" ht="15.75" customHeight="1">
      <c r="A42" s="239"/>
      <c r="B42" s="63">
        <f t="shared" si="10"/>
        <v>1</v>
      </c>
      <c r="C42" s="234"/>
      <c r="D42" s="42" t="s">
        <v>27</v>
      </c>
      <c r="E42" s="6">
        <v>6.0000000000000001E-3</v>
      </c>
      <c r="F42" s="54">
        <f t="shared" si="11"/>
        <v>97</v>
      </c>
      <c r="G42" s="50">
        <v>710</v>
      </c>
      <c r="H42" s="5">
        <f t="shared" si="8"/>
        <v>4.26</v>
      </c>
      <c r="I42" s="7">
        <f t="shared" si="7"/>
        <v>413.21999999999997</v>
      </c>
      <c r="J42" s="6">
        <f t="shared" si="9"/>
        <v>0.58199999999999996</v>
      </c>
      <c r="L42" s="22"/>
      <c r="M42" s="22"/>
      <c r="N42" s="22"/>
      <c r="O42"/>
      <c r="Q42"/>
      <c r="R42" s="100"/>
      <c r="S42" s="100"/>
    </row>
    <row r="43" spans="1:19" ht="15.75" customHeight="1">
      <c r="A43" s="239"/>
      <c r="B43" s="63">
        <f t="shared" si="10"/>
        <v>1</v>
      </c>
      <c r="C43" s="218" t="s">
        <v>39</v>
      </c>
      <c r="D43" s="41" t="s">
        <v>76</v>
      </c>
      <c r="E43" s="8">
        <v>0.02</v>
      </c>
      <c r="F43" s="54">
        <f t="shared" si="11"/>
        <v>97</v>
      </c>
      <c r="G43" s="49">
        <v>250</v>
      </c>
      <c r="H43" s="4">
        <f t="shared" ref="H43:H45" si="13">G43*E43</f>
        <v>5</v>
      </c>
      <c r="I43" s="7">
        <f t="shared" si="7"/>
        <v>485</v>
      </c>
      <c r="J43" s="9">
        <f t="shared" si="9"/>
        <v>1.94</v>
      </c>
      <c r="L43" s="97" t="s">
        <v>103</v>
      </c>
      <c r="M43" s="66"/>
      <c r="N43" s="82"/>
      <c r="O43" s="215" t="s">
        <v>105</v>
      </c>
      <c r="P43" s="215"/>
      <c r="Q43" s="215"/>
      <c r="R43" s="100"/>
      <c r="S43" s="100"/>
    </row>
    <row r="44" spans="1:19" s="17" customFormat="1" ht="15.75" customHeight="1">
      <c r="A44" s="239"/>
      <c r="B44" s="63">
        <f t="shared" si="10"/>
        <v>1</v>
      </c>
      <c r="C44" s="219"/>
      <c r="D44" s="41" t="s">
        <v>12</v>
      </c>
      <c r="E44" s="8">
        <v>0.02</v>
      </c>
      <c r="F44" s="54">
        <f t="shared" si="11"/>
        <v>97</v>
      </c>
      <c r="G44" s="49">
        <v>46</v>
      </c>
      <c r="H44" s="4">
        <f t="shared" si="13"/>
        <v>0.92</v>
      </c>
      <c r="I44" s="7">
        <f t="shared" si="7"/>
        <v>89.24</v>
      </c>
      <c r="J44" s="9">
        <f t="shared" si="9"/>
        <v>1.94</v>
      </c>
      <c r="K44"/>
      <c r="L44" s="32"/>
      <c r="M44" s="35" t="s">
        <v>95</v>
      </c>
      <c r="O44" s="243" t="s">
        <v>96</v>
      </c>
      <c r="P44" s="243"/>
      <c r="Q44" s="243"/>
      <c r="R44" s="100"/>
      <c r="S44" s="100"/>
    </row>
    <row r="45" spans="1:19" ht="15.75" customHeight="1">
      <c r="A45" s="239"/>
      <c r="B45" s="63">
        <f t="shared" si="10"/>
        <v>1</v>
      </c>
      <c r="C45" s="219"/>
      <c r="D45" s="41" t="s">
        <v>13</v>
      </c>
      <c r="E45" s="20">
        <v>2.0000000000000001E-4</v>
      </c>
      <c r="F45" s="54">
        <f t="shared" si="11"/>
        <v>97</v>
      </c>
      <c r="G45" s="49">
        <v>440</v>
      </c>
      <c r="H45" s="4">
        <f t="shared" si="13"/>
        <v>8.8000000000000009E-2</v>
      </c>
      <c r="I45" s="7">
        <f t="shared" si="7"/>
        <v>8.5359999999999996</v>
      </c>
      <c r="J45" s="9">
        <f>F45*E45</f>
        <v>1.9400000000000001E-2</v>
      </c>
      <c r="L45"/>
      <c r="M45" s="30"/>
      <c r="N45"/>
      <c r="O45"/>
      <c r="P45"/>
      <c r="Q45"/>
      <c r="R45" s="100"/>
    </row>
    <row r="46" spans="1:19" ht="15.75" customHeight="1">
      <c r="A46" s="239"/>
      <c r="B46" s="63">
        <f t="shared" si="10"/>
        <v>1</v>
      </c>
      <c r="C46" s="220"/>
      <c r="D46" s="41" t="s">
        <v>79</v>
      </c>
      <c r="E46" s="20">
        <v>0.2</v>
      </c>
      <c r="F46" s="54">
        <f t="shared" si="11"/>
        <v>97</v>
      </c>
      <c r="G46" s="49"/>
      <c r="H46" s="4"/>
      <c r="I46" s="7"/>
      <c r="J46" s="9">
        <f t="shared" si="9"/>
        <v>19.400000000000002</v>
      </c>
      <c r="L46"/>
      <c r="M46" s="30"/>
      <c r="N46"/>
      <c r="O46"/>
      <c r="P46"/>
      <c r="Q46"/>
      <c r="R46" s="100"/>
    </row>
    <row r="47" spans="1:19" ht="15.75" customHeight="1">
      <c r="A47" s="239"/>
      <c r="B47" s="63">
        <f t="shared" si="10"/>
        <v>1</v>
      </c>
      <c r="C47" s="95" t="s">
        <v>38</v>
      </c>
      <c r="D47" s="42" t="s">
        <v>38</v>
      </c>
      <c r="E47" s="6">
        <v>0.08</v>
      </c>
      <c r="F47" s="54">
        <f t="shared" si="11"/>
        <v>97</v>
      </c>
      <c r="G47" s="50">
        <v>32</v>
      </c>
      <c r="H47" s="5">
        <f t="shared" si="8"/>
        <v>2.56</v>
      </c>
      <c r="I47" s="7">
        <f t="shared" si="7"/>
        <v>248.32</v>
      </c>
      <c r="J47" s="6">
        <f t="shared" si="9"/>
        <v>7.76</v>
      </c>
      <c r="L47"/>
      <c r="M47" s="28"/>
      <c r="N47" s="30"/>
      <c r="O47"/>
      <c r="P47"/>
      <c r="Q47"/>
      <c r="R47" s="100"/>
    </row>
    <row r="48" spans="1:19" ht="15.75" customHeight="1">
      <c r="A48" s="239"/>
      <c r="B48" s="63">
        <f t="shared" si="10"/>
        <v>1</v>
      </c>
      <c r="C48" s="10" t="s">
        <v>70</v>
      </c>
      <c r="D48" s="41" t="s">
        <v>70</v>
      </c>
      <c r="E48" s="9">
        <v>0.1</v>
      </c>
      <c r="F48" s="54">
        <f t="shared" si="11"/>
        <v>97</v>
      </c>
      <c r="G48" s="50">
        <v>94</v>
      </c>
      <c r="H48" s="5">
        <f t="shared" si="8"/>
        <v>9.4</v>
      </c>
      <c r="I48" s="7">
        <f>J48*G48</f>
        <v>911.80000000000007</v>
      </c>
      <c r="J48" s="6">
        <f t="shared" si="9"/>
        <v>9.7000000000000011</v>
      </c>
      <c r="L48"/>
      <c r="M48"/>
      <c r="N48"/>
      <c r="O48"/>
      <c r="P48"/>
      <c r="Q48"/>
      <c r="R48" s="100"/>
    </row>
    <row r="49" spans="1:19" ht="15.75" customHeight="1">
      <c r="A49" s="210" t="s">
        <v>41</v>
      </c>
      <c r="B49" s="210"/>
      <c r="C49" s="210"/>
      <c r="D49" s="210"/>
      <c r="E49" s="94"/>
      <c r="F49" s="94"/>
      <c r="G49" s="94"/>
      <c r="H49" s="2">
        <f>SUM(H28:H48)</f>
        <v>61.000000000000007</v>
      </c>
      <c r="I49" s="2">
        <f>SUM(I28:I48)</f>
        <v>5917</v>
      </c>
      <c r="J49" s="2">
        <f>SUM(J28:J48)</f>
        <v>96.156981818181819</v>
      </c>
    </row>
    <row r="50" spans="1:19" customFormat="1" ht="15.75" customHeight="1">
      <c r="R50" s="100"/>
      <c r="S50" s="100"/>
    </row>
    <row r="51" spans="1:19" customFormat="1" ht="15.75" customHeight="1">
      <c r="R51" s="100"/>
      <c r="S51" s="100"/>
    </row>
    <row r="52" spans="1:19" customFormat="1" ht="15.75" customHeight="1">
      <c r="R52" s="100"/>
      <c r="S52" s="100"/>
    </row>
    <row r="53" spans="1:19" customFormat="1" ht="15.75" customHeight="1">
      <c r="R53" s="100"/>
      <c r="S53" s="100"/>
    </row>
    <row r="54" spans="1:19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9" ht="15.75" customHeight="1">
      <c r="A55" s="180" t="s">
        <v>54</v>
      </c>
      <c r="B55" s="61">
        <v>2</v>
      </c>
      <c r="C55" s="226" t="s">
        <v>5</v>
      </c>
      <c r="D55" s="41" t="s">
        <v>6</v>
      </c>
      <c r="E55" s="8">
        <v>2.5999999999999999E-2</v>
      </c>
      <c r="F55" s="49">
        <f>B55*97-35</f>
        <v>159</v>
      </c>
      <c r="G55" s="49">
        <v>20</v>
      </c>
      <c r="H55" s="5">
        <f>G55*E55</f>
        <v>0.52</v>
      </c>
      <c r="I55" s="7">
        <f>J55*G55</f>
        <v>82.679999999999993</v>
      </c>
      <c r="J55" s="9">
        <f>F55*E55</f>
        <v>4.1339999999999995</v>
      </c>
      <c r="L55" s="18"/>
    </row>
    <row r="56" spans="1:19" ht="15.75" customHeight="1">
      <c r="A56" s="181"/>
      <c r="B56" s="64">
        <f>B55</f>
        <v>2</v>
      </c>
      <c r="C56" s="227"/>
      <c r="D56" s="41" t="s">
        <v>7</v>
      </c>
      <c r="E56" s="8">
        <v>6.0000000000000001E-3</v>
      </c>
      <c r="F56" s="53">
        <f>F55</f>
        <v>159</v>
      </c>
      <c r="G56" s="49">
        <v>90</v>
      </c>
      <c r="H56" s="5">
        <f t="shared" ref="H56:H57" si="14">G56*E56</f>
        <v>0.54</v>
      </c>
      <c r="I56" s="7">
        <f t="shared" ref="I56:I60" si="15">J56*G56</f>
        <v>85.86</v>
      </c>
      <c r="J56" s="9">
        <f t="shared" ref="J56:J60" si="16">F56*E56</f>
        <v>0.95400000000000007</v>
      </c>
      <c r="L56" s="18"/>
    </row>
    <row r="57" spans="1:19" ht="15.75" customHeight="1">
      <c r="A57" s="181"/>
      <c r="B57" s="64">
        <f t="shared" ref="B57:B72" si="17">B56</f>
        <v>2</v>
      </c>
      <c r="C57" s="227"/>
      <c r="D57" s="41" t="s">
        <v>8</v>
      </c>
      <c r="E57" s="8">
        <v>3.5000000000000003E-2</v>
      </c>
      <c r="F57" s="53">
        <f t="shared" ref="F57:F72" si="18">F56</f>
        <v>159</v>
      </c>
      <c r="G57" s="49">
        <v>28</v>
      </c>
      <c r="H57" s="5">
        <f t="shared" si="14"/>
        <v>0.98000000000000009</v>
      </c>
      <c r="I57" s="7">
        <f t="shared" si="15"/>
        <v>155.82000000000002</v>
      </c>
      <c r="J57" s="9">
        <f>F57*E57</f>
        <v>5.5650000000000004</v>
      </c>
      <c r="L57" s="18"/>
    </row>
    <row r="58" spans="1:19" ht="15.75" customHeight="1">
      <c r="A58" s="181"/>
      <c r="B58" s="64">
        <f t="shared" si="17"/>
        <v>2</v>
      </c>
      <c r="C58" s="227"/>
      <c r="D58" s="41" t="s">
        <v>10</v>
      </c>
      <c r="E58" s="8">
        <v>2.5000000000000001E-2</v>
      </c>
      <c r="F58" s="53">
        <f t="shared" si="18"/>
        <v>159</v>
      </c>
      <c r="G58" s="49">
        <v>86</v>
      </c>
      <c r="H58" s="5">
        <f>G58*E58</f>
        <v>2.15</v>
      </c>
      <c r="I58" s="7">
        <f t="shared" si="15"/>
        <v>341.85</v>
      </c>
      <c r="J58" s="9">
        <f t="shared" si="16"/>
        <v>3.9750000000000001</v>
      </c>
      <c r="L58" s="18"/>
    </row>
    <row r="59" spans="1:19" ht="15.75" customHeight="1">
      <c r="A59" s="181"/>
      <c r="B59" s="64">
        <f t="shared" si="17"/>
        <v>2</v>
      </c>
      <c r="C59" s="227"/>
      <c r="D59" s="41" t="s">
        <v>9</v>
      </c>
      <c r="E59" s="8">
        <v>1.9E-2</v>
      </c>
      <c r="F59" s="53">
        <f t="shared" si="18"/>
        <v>159</v>
      </c>
      <c r="G59" s="49">
        <v>44</v>
      </c>
      <c r="H59" s="5">
        <f t="shared" ref="H59" si="19">G59*E59</f>
        <v>0.83599999999999997</v>
      </c>
      <c r="I59" s="7">
        <f t="shared" si="15"/>
        <v>132.92400000000001</v>
      </c>
      <c r="J59" s="9">
        <f t="shared" si="16"/>
        <v>3.0209999999999999</v>
      </c>
      <c r="L59" s="18"/>
    </row>
    <row r="60" spans="1:19" ht="15.75" customHeight="1">
      <c r="A60" s="181"/>
      <c r="B60" s="64">
        <f t="shared" si="17"/>
        <v>2</v>
      </c>
      <c r="C60" s="228"/>
      <c r="D60" s="41" t="s">
        <v>11</v>
      </c>
      <c r="E60" s="8">
        <v>1.7999999999999999E-2</v>
      </c>
      <c r="F60" s="53">
        <f t="shared" si="18"/>
        <v>159</v>
      </c>
      <c r="G60" s="49">
        <v>28</v>
      </c>
      <c r="H60" s="5">
        <f>G60*E60</f>
        <v>0.504</v>
      </c>
      <c r="I60" s="7">
        <f t="shared" si="15"/>
        <v>80.135999999999996</v>
      </c>
      <c r="J60" s="9">
        <f t="shared" si="16"/>
        <v>2.8619999999999997</v>
      </c>
      <c r="L60" s="18"/>
    </row>
    <row r="61" spans="1:19" ht="15.75" customHeight="1">
      <c r="A61" s="181"/>
      <c r="B61" s="64">
        <f t="shared" si="17"/>
        <v>2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8"/>
        <v>159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5280.072000000001</v>
      </c>
      <c r="J61" s="9">
        <f>F61*E61</f>
        <v>16.000218181818184</v>
      </c>
    </row>
    <row r="62" spans="1:19" ht="15.75" customHeight="1">
      <c r="A62" s="181"/>
      <c r="B62" s="64">
        <f t="shared" si="17"/>
        <v>2</v>
      </c>
      <c r="C62" s="227"/>
      <c r="D62" s="41" t="s">
        <v>57</v>
      </c>
      <c r="E62" s="6">
        <v>0.03</v>
      </c>
      <c r="F62" s="53">
        <f t="shared" si="18"/>
        <v>159</v>
      </c>
      <c r="G62" s="51">
        <v>120</v>
      </c>
      <c r="H62" s="4">
        <f t="shared" ref="H62:H70" si="20">G62*E62</f>
        <v>3.5999999999999996</v>
      </c>
      <c r="I62" s="7">
        <f t="shared" ref="I62:I72" si="21">J62*G62</f>
        <v>572.4</v>
      </c>
      <c r="J62" s="9">
        <f t="shared" ref="J62:J72" si="22">F62*E62</f>
        <v>4.7699999999999996</v>
      </c>
    </row>
    <row r="63" spans="1:19" ht="15.75" customHeight="1">
      <c r="A63" s="181"/>
      <c r="B63" s="64">
        <f t="shared" si="17"/>
        <v>2</v>
      </c>
      <c r="C63" s="227"/>
      <c r="D63" s="41" t="s">
        <v>32</v>
      </c>
      <c r="E63" s="6">
        <v>1.2E-2</v>
      </c>
      <c r="F63" s="53">
        <f t="shared" si="18"/>
        <v>159</v>
      </c>
      <c r="G63" s="51">
        <v>170</v>
      </c>
      <c r="H63" s="4">
        <f t="shared" si="20"/>
        <v>2.04</v>
      </c>
      <c r="I63" s="7">
        <f t="shared" si="21"/>
        <v>324.36</v>
      </c>
      <c r="J63" s="9">
        <f t="shared" si="22"/>
        <v>1.9080000000000001</v>
      </c>
    </row>
    <row r="64" spans="1:19" ht="15.75" customHeight="1">
      <c r="A64" s="181"/>
      <c r="B64" s="64">
        <f t="shared" si="17"/>
        <v>2</v>
      </c>
      <c r="C64" s="227"/>
      <c r="D64" s="41" t="s">
        <v>24</v>
      </c>
      <c r="E64" s="6">
        <v>2E-3</v>
      </c>
      <c r="F64" s="53">
        <f t="shared" si="18"/>
        <v>159</v>
      </c>
      <c r="G64" s="49">
        <v>200</v>
      </c>
      <c r="H64" s="4">
        <f t="shared" si="20"/>
        <v>0.4</v>
      </c>
      <c r="I64" s="7">
        <f t="shared" si="21"/>
        <v>63.6</v>
      </c>
      <c r="J64" s="9">
        <f t="shared" si="22"/>
        <v>0.318</v>
      </c>
    </row>
    <row r="65" spans="1:15" ht="15.75" customHeight="1">
      <c r="A65" s="181"/>
      <c r="B65" s="64">
        <f t="shared" si="17"/>
        <v>2</v>
      </c>
      <c r="C65" s="228"/>
      <c r="D65" s="41" t="s">
        <v>79</v>
      </c>
      <c r="E65" s="6">
        <v>0.2</v>
      </c>
      <c r="F65" s="53">
        <f t="shared" si="18"/>
        <v>159</v>
      </c>
      <c r="G65" s="49"/>
      <c r="H65" s="4"/>
      <c r="I65" s="7"/>
      <c r="J65" s="9">
        <f t="shared" si="22"/>
        <v>31.8</v>
      </c>
    </row>
    <row r="66" spans="1:15" ht="15.75" customHeight="1">
      <c r="A66" s="181"/>
      <c r="B66" s="64">
        <f t="shared" si="17"/>
        <v>2</v>
      </c>
      <c r="C66" s="226" t="s">
        <v>82</v>
      </c>
      <c r="D66" s="41" t="s">
        <v>8</v>
      </c>
      <c r="E66" s="6">
        <v>0.2</v>
      </c>
      <c r="F66" s="53">
        <f t="shared" si="18"/>
        <v>159</v>
      </c>
      <c r="G66" s="49">
        <v>28</v>
      </c>
      <c r="H66" s="4">
        <f t="shared" ref="H66:H67" si="23">G66*E66</f>
        <v>5.6000000000000005</v>
      </c>
      <c r="I66" s="7">
        <f t="shared" ref="I66:I67" si="24">J66*G66</f>
        <v>890.4</v>
      </c>
      <c r="J66" s="9">
        <f t="shared" si="22"/>
        <v>31.8</v>
      </c>
    </row>
    <row r="67" spans="1:15" ht="15.75" customHeight="1">
      <c r="A67" s="181"/>
      <c r="B67" s="64">
        <f t="shared" si="17"/>
        <v>2</v>
      </c>
      <c r="C67" s="228"/>
      <c r="D67" s="41" t="s">
        <v>27</v>
      </c>
      <c r="E67" s="6">
        <v>5.0000000000000001E-3</v>
      </c>
      <c r="F67" s="53">
        <f t="shared" si="18"/>
        <v>159</v>
      </c>
      <c r="G67" s="49">
        <v>710</v>
      </c>
      <c r="H67" s="4">
        <f t="shared" si="23"/>
        <v>3.5500000000000003</v>
      </c>
      <c r="I67" s="7">
        <f t="shared" si="24"/>
        <v>564.45000000000005</v>
      </c>
      <c r="J67" s="9">
        <f t="shared" si="22"/>
        <v>0.79500000000000004</v>
      </c>
    </row>
    <row r="68" spans="1:15" ht="15.75" customHeight="1">
      <c r="A68" s="181"/>
      <c r="B68" s="64">
        <f t="shared" si="17"/>
        <v>2</v>
      </c>
      <c r="C68" s="218" t="s">
        <v>97</v>
      </c>
      <c r="D68" s="41" t="s">
        <v>14</v>
      </c>
      <c r="E68" s="6">
        <v>4.5999999999999999E-2</v>
      </c>
      <c r="F68" s="53">
        <f t="shared" si="18"/>
        <v>159</v>
      </c>
      <c r="G68" s="51">
        <v>100</v>
      </c>
      <c r="H68" s="4">
        <f>G68*E68</f>
        <v>4.5999999999999996</v>
      </c>
      <c r="I68" s="7">
        <f t="shared" si="21"/>
        <v>731.4</v>
      </c>
      <c r="J68" s="9">
        <f t="shared" si="22"/>
        <v>7.3140000000000001</v>
      </c>
    </row>
    <row r="69" spans="1:15" ht="15.75" customHeight="1">
      <c r="A69" s="181"/>
      <c r="B69" s="64">
        <f t="shared" si="17"/>
        <v>2</v>
      </c>
      <c r="C69" s="219"/>
      <c r="D69" s="41" t="s">
        <v>12</v>
      </c>
      <c r="E69" s="6">
        <v>2.4E-2</v>
      </c>
      <c r="F69" s="53">
        <f t="shared" si="18"/>
        <v>159</v>
      </c>
      <c r="G69" s="49">
        <v>46</v>
      </c>
      <c r="H69" s="4">
        <f>G69*E69</f>
        <v>1.1040000000000001</v>
      </c>
      <c r="I69" s="7">
        <f t="shared" si="21"/>
        <v>175.536</v>
      </c>
      <c r="J69" s="9">
        <f t="shared" si="22"/>
        <v>3.8160000000000003</v>
      </c>
    </row>
    <row r="70" spans="1:15" ht="15.75" customHeight="1">
      <c r="A70" s="181"/>
      <c r="B70" s="64">
        <f t="shared" si="17"/>
        <v>2</v>
      </c>
      <c r="C70" s="219"/>
      <c r="D70" s="41" t="s">
        <v>13</v>
      </c>
      <c r="E70" s="45">
        <v>2.0000000000000001E-4</v>
      </c>
      <c r="F70" s="53">
        <f t="shared" si="18"/>
        <v>159</v>
      </c>
      <c r="G70" s="49">
        <v>440</v>
      </c>
      <c r="H70" s="4">
        <f t="shared" si="20"/>
        <v>8.8000000000000009E-2</v>
      </c>
      <c r="I70" s="7">
        <f t="shared" si="21"/>
        <v>13.992000000000001</v>
      </c>
      <c r="J70" s="9">
        <f t="shared" si="22"/>
        <v>3.1800000000000002E-2</v>
      </c>
      <c r="L70"/>
      <c r="M70"/>
      <c r="N70"/>
      <c r="O70"/>
    </row>
    <row r="71" spans="1:15" ht="15.75" customHeight="1">
      <c r="A71" s="181"/>
      <c r="B71" s="64">
        <f t="shared" si="17"/>
        <v>2</v>
      </c>
      <c r="C71" s="220"/>
      <c r="D71" s="41" t="s">
        <v>79</v>
      </c>
      <c r="E71" s="6">
        <v>0.17199999999999999</v>
      </c>
      <c r="F71" s="53">
        <f t="shared" si="18"/>
        <v>159</v>
      </c>
      <c r="G71" s="49"/>
      <c r="H71" s="4"/>
      <c r="I71" s="7"/>
      <c r="J71" s="9">
        <f t="shared" si="22"/>
        <v>27.347999999999999</v>
      </c>
      <c r="L71"/>
      <c r="M71"/>
      <c r="N71"/>
      <c r="O71"/>
    </row>
    <row r="72" spans="1:15" ht="15.75" customHeight="1">
      <c r="A72" s="181"/>
      <c r="B72" s="64">
        <f t="shared" si="17"/>
        <v>2</v>
      </c>
      <c r="C72" s="3" t="s">
        <v>38</v>
      </c>
      <c r="D72" s="46" t="s">
        <v>38</v>
      </c>
      <c r="E72" s="6">
        <v>0.04</v>
      </c>
      <c r="F72" s="53">
        <f t="shared" si="18"/>
        <v>159</v>
      </c>
      <c r="G72" s="49">
        <v>32</v>
      </c>
      <c r="H72" s="4">
        <f>G72*E72</f>
        <v>1.28</v>
      </c>
      <c r="I72" s="7">
        <f t="shared" si="21"/>
        <v>203.52</v>
      </c>
      <c r="J72" s="9">
        <f t="shared" si="22"/>
        <v>6.36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94"/>
      <c r="F73" s="94"/>
      <c r="G73" s="94"/>
      <c r="H73" s="2">
        <f>SUM(H55:H72)</f>
        <v>61.000000000000007</v>
      </c>
      <c r="I73" s="2">
        <f>SUM(I55:I72)</f>
        <v>9699</v>
      </c>
      <c r="J73" s="2">
        <f>SUM(J55:J72)</f>
        <v>152.77201818181817</v>
      </c>
      <c r="L73"/>
      <c r="M73"/>
      <c r="N73"/>
      <c r="O73"/>
    </row>
    <row r="74" spans="1:15" ht="15.75" customHeight="1">
      <c r="A74" s="239" t="s">
        <v>55</v>
      </c>
      <c r="B74" s="60">
        <v>2</v>
      </c>
      <c r="C74" s="229" t="s">
        <v>98</v>
      </c>
      <c r="D74" s="42" t="s">
        <v>9</v>
      </c>
      <c r="E74" s="6">
        <v>9.4E-2</v>
      </c>
      <c r="F74" s="50">
        <f>B74*97-35</f>
        <v>159</v>
      </c>
      <c r="G74" s="51">
        <v>44</v>
      </c>
      <c r="H74" s="5">
        <f>E74*G74</f>
        <v>4.1360000000000001</v>
      </c>
      <c r="I74" s="7">
        <f>J74*G74</f>
        <v>657.62400000000002</v>
      </c>
      <c r="J74" s="6">
        <f>F74*E74</f>
        <v>14.946</v>
      </c>
      <c r="L74"/>
      <c r="M74"/>
      <c r="N74"/>
      <c r="O74"/>
    </row>
    <row r="75" spans="1:15" ht="15.75" customHeight="1">
      <c r="A75" s="239"/>
      <c r="B75" s="63">
        <f>B74</f>
        <v>2</v>
      </c>
      <c r="C75" s="229"/>
      <c r="D75" s="42" t="s">
        <v>29</v>
      </c>
      <c r="E75" s="6">
        <v>2.9000000000000001E-2</v>
      </c>
      <c r="F75" s="54">
        <f>F74</f>
        <v>159</v>
      </c>
      <c r="G75" s="51">
        <v>100</v>
      </c>
      <c r="H75" s="5">
        <f t="shared" ref="H75:H82" si="25">E75*G75</f>
        <v>2.9000000000000004</v>
      </c>
      <c r="I75" s="7">
        <f t="shared" ref="I75:I89" si="26">J75*G75</f>
        <v>461.10000000000008</v>
      </c>
      <c r="J75" s="6">
        <f t="shared" ref="J75:J89" si="27">F75*E75</f>
        <v>4.6110000000000007</v>
      </c>
      <c r="L75"/>
      <c r="M75"/>
      <c r="N75"/>
      <c r="O75"/>
    </row>
    <row r="76" spans="1:15" ht="15.75" customHeight="1">
      <c r="A76" s="239"/>
      <c r="B76" s="63">
        <f t="shared" ref="B76:B89" si="28">B75</f>
        <v>2</v>
      </c>
      <c r="C76" s="229"/>
      <c r="D76" s="42" t="s">
        <v>15</v>
      </c>
      <c r="E76" s="6">
        <v>0.01</v>
      </c>
      <c r="F76" s="54">
        <f t="shared" ref="F76:F89" si="29">F75</f>
        <v>159</v>
      </c>
      <c r="G76" s="51">
        <v>140</v>
      </c>
      <c r="H76" s="5">
        <f t="shared" si="25"/>
        <v>1.4000000000000001</v>
      </c>
      <c r="I76" s="7">
        <f t="shared" si="26"/>
        <v>222.60000000000002</v>
      </c>
      <c r="J76" s="6">
        <f t="shared" si="27"/>
        <v>1.59</v>
      </c>
      <c r="L76"/>
      <c r="M76"/>
      <c r="N76"/>
      <c r="O76"/>
    </row>
    <row r="77" spans="1:15" ht="15.75" customHeight="1">
      <c r="A77" s="239"/>
      <c r="B77" s="63">
        <f t="shared" si="28"/>
        <v>2</v>
      </c>
      <c r="C77" s="229"/>
      <c r="D77" s="42" t="s">
        <v>12</v>
      </c>
      <c r="E77" s="6">
        <v>1E-3</v>
      </c>
      <c r="F77" s="54">
        <f t="shared" si="29"/>
        <v>159</v>
      </c>
      <c r="G77" s="50">
        <v>46</v>
      </c>
      <c r="H77" s="5">
        <f t="shared" si="25"/>
        <v>4.5999999999999999E-2</v>
      </c>
      <c r="I77" s="7">
        <f t="shared" si="26"/>
        <v>7.3140000000000001</v>
      </c>
      <c r="J77" s="6">
        <f t="shared" si="27"/>
        <v>0.159</v>
      </c>
      <c r="L77" s="18"/>
    </row>
    <row r="78" spans="1:15" ht="15.75" customHeight="1">
      <c r="A78" s="239"/>
      <c r="B78" s="63">
        <f t="shared" si="28"/>
        <v>2</v>
      </c>
      <c r="C78" s="240" t="s">
        <v>58</v>
      </c>
      <c r="D78" s="42" t="s">
        <v>8</v>
      </c>
      <c r="E78" s="6">
        <v>0.1</v>
      </c>
      <c r="F78" s="54">
        <f t="shared" si="29"/>
        <v>159</v>
      </c>
      <c r="G78" s="49">
        <v>28</v>
      </c>
      <c r="H78" s="5">
        <f t="shared" si="25"/>
        <v>2.8000000000000003</v>
      </c>
      <c r="I78" s="7">
        <f t="shared" si="26"/>
        <v>445.2</v>
      </c>
      <c r="J78" s="6">
        <f t="shared" si="27"/>
        <v>15.9</v>
      </c>
      <c r="L78" s="18"/>
    </row>
    <row r="79" spans="1:15" ht="15.75" customHeight="1">
      <c r="A79" s="239"/>
      <c r="B79" s="63">
        <f t="shared" si="28"/>
        <v>2</v>
      </c>
      <c r="C79" s="241"/>
      <c r="D79" s="42" t="s">
        <v>56</v>
      </c>
      <c r="E79" s="6">
        <v>0.01</v>
      </c>
      <c r="F79" s="54">
        <f t="shared" si="29"/>
        <v>159</v>
      </c>
      <c r="G79" s="50">
        <v>50</v>
      </c>
      <c r="H79" s="5">
        <f t="shared" si="25"/>
        <v>0.5</v>
      </c>
      <c r="I79" s="7">
        <f t="shared" si="26"/>
        <v>79.5</v>
      </c>
      <c r="J79" s="6">
        <f t="shared" si="27"/>
        <v>1.59</v>
      </c>
      <c r="L79" s="18"/>
    </row>
    <row r="80" spans="1:15" ht="15.75" customHeight="1">
      <c r="A80" s="239"/>
      <c r="B80" s="63">
        <f t="shared" si="28"/>
        <v>2</v>
      </c>
      <c r="C80" s="241"/>
      <c r="D80" s="42" t="s">
        <v>9</v>
      </c>
      <c r="E80" s="6">
        <v>1.2999999999999999E-2</v>
      </c>
      <c r="F80" s="54">
        <f t="shared" si="29"/>
        <v>159</v>
      </c>
      <c r="G80" s="50">
        <v>44</v>
      </c>
      <c r="H80" s="5">
        <f t="shared" si="25"/>
        <v>0.57199999999999995</v>
      </c>
      <c r="I80" s="7">
        <f t="shared" si="26"/>
        <v>90.947999999999993</v>
      </c>
      <c r="J80" s="6">
        <f t="shared" si="27"/>
        <v>2.0669999999999997</v>
      </c>
      <c r="L80" s="18"/>
    </row>
    <row r="81" spans="1:19" ht="15.75" customHeight="1">
      <c r="A81" s="239"/>
      <c r="B81" s="63">
        <f t="shared" si="28"/>
        <v>2</v>
      </c>
      <c r="C81" s="241"/>
      <c r="D81" s="42" t="s">
        <v>11</v>
      </c>
      <c r="E81" s="6">
        <v>1.2E-2</v>
      </c>
      <c r="F81" s="54">
        <f t="shared" si="29"/>
        <v>159</v>
      </c>
      <c r="G81" s="50">
        <v>28</v>
      </c>
      <c r="H81" s="5">
        <f t="shared" si="25"/>
        <v>0.33600000000000002</v>
      </c>
      <c r="I81" s="7">
        <f t="shared" si="26"/>
        <v>53.424000000000007</v>
      </c>
      <c r="J81" s="6">
        <f t="shared" si="27"/>
        <v>1.9080000000000001</v>
      </c>
      <c r="L81" s="18"/>
    </row>
    <row r="82" spans="1:19" ht="15.75" customHeight="1">
      <c r="A82" s="239"/>
      <c r="B82" s="63">
        <f t="shared" si="28"/>
        <v>2</v>
      </c>
      <c r="C82" s="241"/>
      <c r="D82" s="42" t="s">
        <v>7</v>
      </c>
      <c r="E82" s="6">
        <v>3.0000000000000001E-3</v>
      </c>
      <c r="F82" s="54">
        <f t="shared" si="29"/>
        <v>159</v>
      </c>
      <c r="G82" s="50">
        <v>90</v>
      </c>
      <c r="H82" s="5">
        <f t="shared" si="25"/>
        <v>0.27</v>
      </c>
      <c r="I82" s="7">
        <f t="shared" si="26"/>
        <v>42.93</v>
      </c>
      <c r="J82" s="6">
        <f t="shared" si="27"/>
        <v>0.47700000000000004</v>
      </c>
      <c r="L82" s="18"/>
    </row>
    <row r="83" spans="1:19" ht="15.75" customHeight="1">
      <c r="A83" s="239"/>
      <c r="B83" s="63">
        <f t="shared" si="28"/>
        <v>2</v>
      </c>
      <c r="C83" s="242"/>
      <c r="D83" s="42" t="s">
        <v>79</v>
      </c>
      <c r="E83" s="6">
        <v>0.188</v>
      </c>
      <c r="F83" s="54">
        <f t="shared" si="29"/>
        <v>159</v>
      </c>
      <c r="G83" s="50"/>
      <c r="H83" s="5"/>
      <c r="I83" s="7"/>
      <c r="J83" s="6">
        <f t="shared" si="27"/>
        <v>29.891999999999999</v>
      </c>
      <c r="L83" s="18"/>
    </row>
    <row r="84" spans="1:19" ht="15.75" customHeight="1">
      <c r="A84" s="239"/>
      <c r="B84" s="63">
        <f t="shared" si="28"/>
        <v>2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9"/>
        <v>159</v>
      </c>
      <c r="G84" s="49">
        <v>198</v>
      </c>
      <c r="H84" s="5">
        <f>61-H74-H75-H76-H77-H78-H79-H80-H81-H82-H85-H86-H87-H88-H89</f>
        <v>22.479999999999997</v>
      </c>
      <c r="I84" s="7">
        <f t="shared" si="26"/>
        <v>3574.3199999999997</v>
      </c>
      <c r="J84" s="6">
        <f t="shared" si="27"/>
        <v>18.052121212121211</v>
      </c>
      <c r="L84" s="18"/>
    </row>
    <row r="85" spans="1:19" ht="15.75" customHeight="1">
      <c r="A85" s="239"/>
      <c r="B85" s="63">
        <f t="shared" si="28"/>
        <v>2</v>
      </c>
      <c r="C85" s="223"/>
      <c r="D85" s="41" t="s">
        <v>11</v>
      </c>
      <c r="E85" s="6">
        <v>2.5000000000000001E-2</v>
      </c>
      <c r="F85" s="54">
        <f t="shared" si="29"/>
        <v>159</v>
      </c>
      <c r="G85" s="49">
        <v>28</v>
      </c>
      <c r="H85" s="5">
        <f>E85*G85</f>
        <v>0.70000000000000007</v>
      </c>
      <c r="I85" s="7">
        <f>J85*G85</f>
        <v>111.3</v>
      </c>
      <c r="J85" s="6">
        <f>F85*E85</f>
        <v>3.9750000000000001</v>
      </c>
      <c r="L85" s="18"/>
    </row>
    <row r="86" spans="1:19" ht="15.75" customHeight="1">
      <c r="A86" s="239"/>
      <c r="B86" s="63">
        <f t="shared" si="28"/>
        <v>2</v>
      </c>
      <c r="C86" s="234" t="s">
        <v>90</v>
      </c>
      <c r="D86" s="41" t="s">
        <v>87</v>
      </c>
      <c r="E86" s="5">
        <v>0.06</v>
      </c>
      <c r="F86" s="54">
        <f t="shared" si="29"/>
        <v>159</v>
      </c>
      <c r="G86" s="49">
        <v>82</v>
      </c>
      <c r="H86" s="5">
        <f>E86*G86</f>
        <v>4.92</v>
      </c>
      <c r="I86" s="5">
        <f>J86*G86</f>
        <v>782.28</v>
      </c>
      <c r="J86" s="5">
        <f>F86*E86</f>
        <v>9.5399999999999991</v>
      </c>
      <c r="L86" s="18"/>
    </row>
    <row r="87" spans="1:19" ht="15.75" customHeight="1">
      <c r="A87" s="239"/>
      <c r="B87" s="63">
        <f t="shared" si="28"/>
        <v>2</v>
      </c>
      <c r="C87" s="234"/>
      <c r="D87" s="42" t="s">
        <v>27</v>
      </c>
      <c r="E87" s="6">
        <v>6.0000000000000001E-3</v>
      </c>
      <c r="F87" s="54">
        <f t="shared" si="29"/>
        <v>159</v>
      </c>
      <c r="G87" s="50">
        <v>710</v>
      </c>
      <c r="H87" s="5">
        <f t="shared" ref="H87:H89" si="30">E87*G87</f>
        <v>4.26</v>
      </c>
      <c r="I87" s="7">
        <f t="shared" si="26"/>
        <v>677.34</v>
      </c>
      <c r="J87" s="6">
        <f t="shared" si="27"/>
        <v>0.95400000000000007</v>
      </c>
      <c r="L87" s="18"/>
    </row>
    <row r="88" spans="1:19" ht="15.75" customHeight="1">
      <c r="A88" s="239"/>
      <c r="B88" s="63">
        <f t="shared" si="28"/>
        <v>2</v>
      </c>
      <c r="C88" s="93" t="s">
        <v>65</v>
      </c>
      <c r="D88" s="43" t="s">
        <v>65</v>
      </c>
      <c r="E88" s="8">
        <v>0.2</v>
      </c>
      <c r="F88" s="54">
        <f t="shared" si="29"/>
        <v>159</v>
      </c>
      <c r="G88" s="49">
        <v>72</v>
      </c>
      <c r="H88" s="5">
        <f t="shared" si="30"/>
        <v>14.4</v>
      </c>
      <c r="I88" s="7">
        <f t="shared" si="26"/>
        <v>2289.6</v>
      </c>
      <c r="J88" s="9">
        <f t="shared" si="27"/>
        <v>31.8</v>
      </c>
      <c r="L88" s="18"/>
    </row>
    <row r="89" spans="1:19" ht="15.75" customHeight="1">
      <c r="A89" s="239"/>
      <c r="B89" s="63">
        <f t="shared" si="28"/>
        <v>2</v>
      </c>
      <c r="C89" s="95" t="s">
        <v>38</v>
      </c>
      <c r="D89" s="42" t="s">
        <v>38</v>
      </c>
      <c r="E89" s="6">
        <v>0.04</v>
      </c>
      <c r="F89" s="54">
        <f t="shared" si="29"/>
        <v>159</v>
      </c>
      <c r="G89" s="50">
        <v>32</v>
      </c>
      <c r="H89" s="5">
        <f t="shared" si="30"/>
        <v>1.28</v>
      </c>
      <c r="I89" s="7">
        <f t="shared" si="26"/>
        <v>203.52</v>
      </c>
      <c r="J89" s="6">
        <f t="shared" si="27"/>
        <v>6.36</v>
      </c>
      <c r="L89" s="18"/>
      <c r="M89"/>
      <c r="N89"/>
      <c r="O89"/>
    </row>
    <row r="90" spans="1:19" ht="15.75" customHeight="1">
      <c r="A90" s="210" t="s">
        <v>41</v>
      </c>
      <c r="B90" s="210"/>
      <c r="C90" s="210"/>
      <c r="D90" s="210"/>
      <c r="E90" s="94"/>
      <c r="F90" s="94"/>
      <c r="G90" s="94"/>
      <c r="H90" s="2">
        <f>SUM(H74:H89)</f>
        <v>61</v>
      </c>
      <c r="I90" s="2">
        <f>SUM(I74:I89)</f>
        <v>9699</v>
      </c>
      <c r="J90" s="2">
        <f>SUM(J74:J89)</f>
        <v>143.8211212121212</v>
      </c>
      <c r="L90"/>
      <c r="M90"/>
      <c r="N90"/>
      <c r="O90"/>
    </row>
    <row r="91" spans="1:19" customFormat="1" ht="15.75" customHeight="1">
      <c r="R91" s="100"/>
      <c r="S91" s="100"/>
    </row>
    <row r="92" spans="1:19" customFormat="1" ht="15.75" customHeight="1">
      <c r="R92" s="100"/>
      <c r="S92" s="100"/>
    </row>
    <row r="93" spans="1:19" customFormat="1" ht="15.75" customHeight="1">
      <c r="R93" s="100"/>
      <c r="S93" s="100"/>
    </row>
    <row r="94" spans="1:19" customFormat="1" ht="15.75" customHeight="1">
      <c r="R94" s="100"/>
      <c r="S94" s="100"/>
    </row>
    <row r="95" spans="1:19" customFormat="1" ht="15.75" customHeight="1">
      <c r="R95" s="100"/>
      <c r="S95" s="100"/>
    </row>
    <row r="96" spans="1:19" customFormat="1" ht="15.75" customHeight="1">
      <c r="R96" s="100"/>
      <c r="S96" s="100"/>
    </row>
    <row r="97" spans="1:19" customFormat="1" ht="15.75" customHeight="1">
      <c r="R97" s="100"/>
      <c r="S97" s="100"/>
    </row>
    <row r="98" spans="1:19" customFormat="1" ht="15.75" customHeight="1">
      <c r="R98" s="100"/>
      <c r="S98" s="100"/>
    </row>
    <row r="99" spans="1:19" customFormat="1" ht="15.75" customHeight="1">
      <c r="R99" s="100"/>
      <c r="S99" s="100"/>
    </row>
    <row r="100" spans="1:19" customFormat="1" ht="15.75" customHeight="1">
      <c r="R100" s="100"/>
      <c r="S100" s="100"/>
    </row>
    <row r="101" spans="1:19" customFormat="1" ht="15.75" customHeight="1">
      <c r="R101" s="100"/>
      <c r="S101" s="100"/>
    </row>
    <row r="102" spans="1:19" customFormat="1" ht="15.75" customHeight="1">
      <c r="R102" s="100"/>
      <c r="S102" s="100"/>
    </row>
    <row r="103" spans="1:19" customFormat="1" ht="15.75" customHeight="1">
      <c r="R103" s="100"/>
      <c r="S103" s="100"/>
    </row>
    <row r="104" spans="1:19" customFormat="1" ht="15.75" customHeight="1">
      <c r="R104" s="100"/>
      <c r="S104" s="100"/>
    </row>
    <row r="105" spans="1:19" customFormat="1" ht="15.75" customHeight="1">
      <c r="R105" s="100"/>
      <c r="S105" s="100"/>
    </row>
    <row r="106" spans="1:19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9" ht="15.75" customHeight="1">
      <c r="A107" s="196" t="s">
        <v>62</v>
      </c>
      <c r="B107" s="61">
        <v>2</v>
      </c>
      <c r="C107" s="217" t="s">
        <v>30</v>
      </c>
      <c r="D107" s="41" t="s">
        <v>75</v>
      </c>
      <c r="E107" s="6">
        <v>8.5000000000000006E-2</v>
      </c>
      <c r="F107" s="49">
        <f>B107*97-35</f>
        <v>159</v>
      </c>
      <c r="G107" s="49">
        <v>120</v>
      </c>
      <c r="H107" s="4">
        <f>G107*E107</f>
        <v>10.200000000000001</v>
      </c>
      <c r="I107" s="7">
        <f>J107*G107</f>
        <v>1621.8000000000002</v>
      </c>
      <c r="J107" s="9">
        <f>F107*E107</f>
        <v>13.515000000000001</v>
      </c>
    </row>
    <row r="108" spans="1:19" ht="15.75" customHeight="1">
      <c r="A108" s="196"/>
      <c r="B108" s="64">
        <f>B107</f>
        <v>2</v>
      </c>
      <c r="C108" s="217"/>
      <c r="D108" s="41" t="s">
        <v>11</v>
      </c>
      <c r="E108" s="6">
        <v>2.9000000000000001E-2</v>
      </c>
      <c r="F108" s="53">
        <f>F107</f>
        <v>159</v>
      </c>
      <c r="G108" s="49">
        <v>28</v>
      </c>
      <c r="H108" s="4">
        <f t="shared" ref="H108:H127" si="31">G108*E108</f>
        <v>0.81200000000000006</v>
      </c>
      <c r="I108" s="7">
        <f t="shared" ref="I108:I127" si="32">J108*G108</f>
        <v>129.108</v>
      </c>
      <c r="J108" s="9">
        <f t="shared" ref="J108:J127" si="33">F108*E108</f>
        <v>4.6110000000000007</v>
      </c>
    </row>
    <row r="109" spans="1:19" ht="15.75" customHeight="1">
      <c r="A109" s="196"/>
      <c r="B109" s="64">
        <f t="shared" ref="B109:B127" si="34">B108</f>
        <v>2</v>
      </c>
      <c r="C109" s="217"/>
      <c r="D109" s="42" t="s">
        <v>7</v>
      </c>
      <c r="E109" s="6">
        <v>6.0000000000000001E-3</v>
      </c>
      <c r="F109" s="53">
        <f t="shared" ref="F109:F127" si="35">F108</f>
        <v>159</v>
      </c>
      <c r="G109" s="49">
        <v>90</v>
      </c>
      <c r="H109" s="4">
        <f t="shared" si="31"/>
        <v>0.54</v>
      </c>
      <c r="I109" s="7">
        <f t="shared" si="32"/>
        <v>85.86</v>
      </c>
      <c r="J109" s="9">
        <f t="shared" si="33"/>
        <v>0.95400000000000007</v>
      </c>
    </row>
    <row r="110" spans="1:19" ht="15.75" customHeight="1">
      <c r="A110" s="196"/>
      <c r="B110" s="64">
        <f t="shared" si="34"/>
        <v>2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5"/>
        <v>159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2"/>
        <v>1315.5659999999989</v>
      </c>
      <c r="J110" s="9">
        <f t="shared" si="33"/>
        <v>3.9865636363636332</v>
      </c>
    </row>
    <row r="111" spans="1:19" ht="15.75" customHeight="1">
      <c r="A111" s="196"/>
      <c r="B111" s="64">
        <f t="shared" si="34"/>
        <v>2</v>
      </c>
      <c r="C111" s="219"/>
      <c r="D111" s="41" t="s">
        <v>8</v>
      </c>
      <c r="E111" s="6">
        <v>0.107</v>
      </c>
      <c r="F111" s="53">
        <f t="shared" si="35"/>
        <v>159</v>
      </c>
      <c r="G111" s="49">
        <v>28</v>
      </c>
      <c r="H111" s="4">
        <f t="shared" si="31"/>
        <v>2.996</v>
      </c>
      <c r="I111" s="7">
        <f t="shared" si="32"/>
        <v>476.36399999999992</v>
      </c>
      <c r="J111" s="9">
        <f t="shared" si="33"/>
        <v>17.012999999999998</v>
      </c>
    </row>
    <row r="112" spans="1:19" ht="15.75" customHeight="1">
      <c r="A112" s="196"/>
      <c r="B112" s="64">
        <f t="shared" si="34"/>
        <v>2</v>
      </c>
      <c r="C112" s="219"/>
      <c r="D112" s="41" t="s">
        <v>87</v>
      </c>
      <c r="E112" s="6">
        <v>6.0000000000000001E-3</v>
      </c>
      <c r="F112" s="53">
        <f t="shared" si="35"/>
        <v>159</v>
      </c>
      <c r="G112" s="49">
        <v>82</v>
      </c>
      <c r="H112" s="4">
        <f t="shared" si="31"/>
        <v>0.49199999999999999</v>
      </c>
      <c r="I112" s="7">
        <f t="shared" si="32"/>
        <v>78.228000000000009</v>
      </c>
      <c r="J112" s="9">
        <f t="shared" si="33"/>
        <v>0.95400000000000007</v>
      </c>
    </row>
    <row r="113" spans="1:10" ht="15.75" customHeight="1">
      <c r="A113" s="196"/>
      <c r="B113" s="64">
        <f t="shared" si="34"/>
        <v>2</v>
      </c>
      <c r="C113" s="219"/>
      <c r="D113" s="41" t="s">
        <v>9</v>
      </c>
      <c r="E113" s="6">
        <v>1.3000000000000001E-2</v>
      </c>
      <c r="F113" s="53">
        <f t="shared" si="35"/>
        <v>159</v>
      </c>
      <c r="G113" s="49">
        <v>44</v>
      </c>
      <c r="H113" s="4">
        <f t="shared" si="31"/>
        <v>0.57200000000000006</v>
      </c>
      <c r="I113" s="7">
        <f t="shared" si="32"/>
        <v>90.948000000000008</v>
      </c>
      <c r="J113" s="9">
        <f t="shared" si="33"/>
        <v>2.0670000000000002</v>
      </c>
    </row>
    <row r="114" spans="1:10" ht="15.75" customHeight="1">
      <c r="A114" s="196"/>
      <c r="B114" s="64">
        <f t="shared" si="34"/>
        <v>2</v>
      </c>
      <c r="C114" s="219"/>
      <c r="D114" s="42" t="s">
        <v>11</v>
      </c>
      <c r="E114" s="6">
        <v>1.2E-2</v>
      </c>
      <c r="F114" s="53">
        <f t="shared" si="35"/>
        <v>159</v>
      </c>
      <c r="G114" s="49">
        <v>28</v>
      </c>
      <c r="H114" s="4">
        <f t="shared" si="31"/>
        <v>0.33600000000000002</v>
      </c>
      <c r="I114" s="7">
        <f t="shared" si="32"/>
        <v>53.424000000000007</v>
      </c>
      <c r="J114" s="9">
        <f t="shared" si="33"/>
        <v>1.9080000000000001</v>
      </c>
    </row>
    <row r="115" spans="1:10" ht="15.75" customHeight="1">
      <c r="A115" s="196"/>
      <c r="B115" s="64">
        <f t="shared" si="34"/>
        <v>2</v>
      </c>
      <c r="C115" s="219"/>
      <c r="D115" s="42" t="s">
        <v>7</v>
      </c>
      <c r="E115" s="6">
        <v>3.0000000000000001E-3</v>
      </c>
      <c r="F115" s="53">
        <f t="shared" si="35"/>
        <v>159</v>
      </c>
      <c r="G115" s="49">
        <v>90</v>
      </c>
      <c r="H115" s="4">
        <f t="shared" si="31"/>
        <v>0.27</v>
      </c>
      <c r="I115" s="7">
        <f t="shared" si="32"/>
        <v>42.93</v>
      </c>
      <c r="J115" s="9">
        <f t="shared" si="33"/>
        <v>0.47700000000000004</v>
      </c>
    </row>
    <row r="116" spans="1:10" ht="15.75" customHeight="1">
      <c r="A116" s="196"/>
      <c r="B116" s="64">
        <f t="shared" si="34"/>
        <v>2</v>
      </c>
      <c r="C116" s="219"/>
      <c r="D116" s="42" t="s">
        <v>32</v>
      </c>
      <c r="E116" s="6">
        <v>6.0000000000000001E-3</v>
      </c>
      <c r="F116" s="53">
        <f t="shared" si="35"/>
        <v>159</v>
      </c>
      <c r="G116" s="49">
        <v>170</v>
      </c>
      <c r="H116" s="4">
        <f t="shared" si="31"/>
        <v>1.02</v>
      </c>
      <c r="I116" s="7">
        <f t="shared" si="32"/>
        <v>162.18</v>
      </c>
      <c r="J116" s="9">
        <f t="shared" si="33"/>
        <v>0.95400000000000007</v>
      </c>
    </row>
    <row r="117" spans="1:10" ht="15.75" customHeight="1">
      <c r="A117" s="196"/>
      <c r="B117" s="64">
        <f t="shared" si="34"/>
        <v>2</v>
      </c>
      <c r="C117" s="220"/>
      <c r="D117" s="42" t="s">
        <v>79</v>
      </c>
      <c r="E117" s="6">
        <v>0.188</v>
      </c>
      <c r="F117" s="53">
        <f t="shared" si="35"/>
        <v>159</v>
      </c>
      <c r="G117" s="49"/>
      <c r="H117" s="4"/>
      <c r="I117" s="7"/>
      <c r="J117" s="9">
        <f t="shared" si="33"/>
        <v>29.891999999999999</v>
      </c>
    </row>
    <row r="118" spans="1:10" ht="15.75" customHeight="1">
      <c r="A118" s="196"/>
      <c r="B118" s="64">
        <f t="shared" si="34"/>
        <v>2</v>
      </c>
      <c r="C118" s="221" t="s">
        <v>86</v>
      </c>
      <c r="D118" s="41" t="s">
        <v>81</v>
      </c>
      <c r="E118" s="6">
        <v>0.06</v>
      </c>
      <c r="F118" s="53">
        <f t="shared" si="35"/>
        <v>159</v>
      </c>
      <c r="G118" s="49">
        <v>330</v>
      </c>
      <c r="H118" s="4">
        <f t="shared" si="31"/>
        <v>19.8</v>
      </c>
      <c r="I118" s="7">
        <f t="shared" si="32"/>
        <v>3148.2</v>
      </c>
      <c r="J118" s="9">
        <f t="shared" si="33"/>
        <v>9.5399999999999991</v>
      </c>
    </row>
    <row r="119" spans="1:10" ht="15.75" customHeight="1">
      <c r="A119" s="196"/>
      <c r="B119" s="64">
        <f t="shared" si="34"/>
        <v>2</v>
      </c>
      <c r="C119" s="222"/>
      <c r="D119" s="41" t="s">
        <v>9</v>
      </c>
      <c r="E119" s="6">
        <v>3.0000000000000001E-3</v>
      </c>
      <c r="F119" s="53">
        <f t="shared" si="35"/>
        <v>159</v>
      </c>
      <c r="G119" s="49">
        <v>44</v>
      </c>
      <c r="H119" s="4">
        <f t="shared" si="31"/>
        <v>0.13200000000000001</v>
      </c>
      <c r="I119" s="7">
        <f t="shared" si="32"/>
        <v>20.988000000000003</v>
      </c>
      <c r="J119" s="9">
        <f t="shared" si="33"/>
        <v>0.47700000000000004</v>
      </c>
    </row>
    <row r="120" spans="1:10" ht="15.75" customHeight="1">
      <c r="A120" s="196"/>
      <c r="B120" s="64">
        <f t="shared" si="34"/>
        <v>2</v>
      </c>
      <c r="C120" s="223"/>
      <c r="D120" s="41" t="s">
        <v>11</v>
      </c>
      <c r="E120" s="6">
        <v>3.0000000000000001E-3</v>
      </c>
      <c r="F120" s="53">
        <f t="shared" si="35"/>
        <v>159</v>
      </c>
      <c r="G120" s="49">
        <v>28</v>
      </c>
      <c r="H120" s="4">
        <f t="shared" si="31"/>
        <v>8.4000000000000005E-2</v>
      </c>
      <c r="I120" s="7">
        <f t="shared" si="32"/>
        <v>13.356000000000002</v>
      </c>
      <c r="J120" s="9">
        <f t="shared" si="33"/>
        <v>0.47700000000000004</v>
      </c>
    </row>
    <row r="121" spans="1:10" ht="15.75" customHeight="1">
      <c r="A121" s="196"/>
      <c r="B121" s="64">
        <f t="shared" si="34"/>
        <v>2</v>
      </c>
      <c r="C121" s="238" t="s">
        <v>42</v>
      </c>
      <c r="D121" s="41" t="s">
        <v>43</v>
      </c>
      <c r="E121" s="6">
        <v>5.0999999999999997E-2</v>
      </c>
      <c r="F121" s="53">
        <f t="shared" si="35"/>
        <v>159</v>
      </c>
      <c r="G121" s="49">
        <v>50</v>
      </c>
      <c r="H121" s="4">
        <f>G121*E121</f>
        <v>2.5499999999999998</v>
      </c>
      <c r="I121" s="7">
        <f t="shared" si="32"/>
        <v>405.45</v>
      </c>
      <c r="J121" s="9">
        <f t="shared" si="33"/>
        <v>8.109</v>
      </c>
    </row>
    <row r="122" spans="1:10" ht="15.75" customHeight="1">
      <c r="A122" s="196"/>
      <c r="B122" s="64">
        <f t="shared" si="34"/>
        <v>2</v>
      </c>
      <c r="C122" s="238"/>
      <c r="D122" s="41" t="s">
        <v>27</v>
      </c>
      <c r="E122" s="6">
        <v>5.0000000000000001E-3</v>
      </c>
      <c r="F122" s="53">
        <f t="shared" si="35"/>
        <v>159</v>
      </c>
      <c r="G122" s="49">
        <v>710</v>
      </c>
      <c r="H122" s="4">
        <f>G122*E122</f>
        <v>3.5500000000000003</v>
      </c>
      <c r="I122" s="7">
        <f t="shared" si="32"/>
        <v>564.45000000000005</v>
      </c>
      <c r="J122" s="9">
        <f t="shared" si="33"/>
        <v>0.79500000000000004</v>
      </c>
    </row>
    <row r="123" spans="1:10" ht="15.75" customHeight="1">
      <c r="A123" s="196"/>
      <c r="B123" s="64">
        <f t="shared" si="34"/>
        <v>2</v>
      </c>
      <c r="C123" s="235" t="s">
        <v>92</v>
      </c>
      <c r="D123" s="41" t="s">
        <v>25</v>
      </c>
      <c r="E123" s="6">
        <v>4.5999999999999999E-2</v>
      </c>
      <c r="F123" s="53">
        <f t="shared" si="35"/>
        <v>159</v>
      </c>
      <c r="G123" s="49">
        <v>150</v>
      </c>
      <c r="H123" s="4">
        <f t="shared" si="31"/>
        <v>6.8999999999999995</v>
      </c>
      <c r="I123" s="7">
        <f t="shared" si="32"/>
        <v>1097.0999999999999</v>
      </c>
      <c r="J123" s="9">
        <f t="shared" si="33"/>
        <v>7.3140000000000001</v>
      </c>
    </row>
    <row r="124" spans="1:10" ht="15.75" customHeight="1">
      <c r="A124" s="196"/>
      <c r="B124" s="64">
        <f t="shared" si="34"/>
        <v>2</v>
      </c>
      <c r="C124" s="236"/>
      <c r="D124" s="41" t="s">
        <v>12</v>
      </c>
      <c r="E124" s="6">
        <v>2.4E-2</v>
      </c>
      <c r="F124" s="53">
        <f t="shared" si="35"/>
        <v>159</v>
      </c>
      <c r="G124" s="49">
        <v>46</v>
      </c>
      <c r="H124" s="4">
        <f t="shared" si="31"/>
        <v>1.1040000000000001</v>
      </c>
      <c r="I124" s="7">
        <f t="shared" si="32"/>
        <v>175.536</v>
      </c>
      <c r="J124" s="9">
        <f t="shared" si="33"/>
        <v>3.8160000000000003</v>
      </c>
    </row>
    <row r="125" spans="1:10" ht="15.75" customHeight="1">
      <c r="A125" s="196"/>
      <c r="B125" s="64">
        <f t="shared" si="34"/>
        <v>2</v>
      </c>
      <c r="C125" s="236"/>
      <c r="D125" s="41" t="s">
        <v>13</v>
      </c>
      <c r="E125" s="45">
        <v>2.0000000000000001E-4</v>
      </c>
      <c r="F125" s="53">
        <f t="shared" si="35"/>
        <v>159</v>
      </c>
      <c r="G125" s="49">
        <v>440</v>
      </c>
      <c r="H125" s="4">
        <f t="shared" si="31"/>
        <v>8.8000000000000009E-2</v>
      </c>
      <c r="I125" s="7">
        <f t="shared" si="32"/>
        <v>13.992000000000001</v>
      </c>
      <c r="J125" s="9">
        <f t="shared" si="33"/>
        <v>3.1800000000000002E-2</v>
      </c>
    </row>
    <row r="126" spans="1:10" ht="15.75" customHeight="1">
      <c r="A126" s="196"/>
      <c r="B126" s="64">
        <f t="shared" si="34"/>
        <v>2</v>
      </c>
      <c r="C126" s="237"/>
      <c r="D126" s="41" t="s">
        <v>79</v>
      </c>
      <c r="E126" s="6">
        <v>0.17199999999999999</v>
      </c>
      <c r="F126" s="53">
        <f t="shared" si="35"/>
        <v>159</v>
      </c>
      <c r="G126" s="49"/>
      <c r="H126" s="4"/>
      <c r="I126" s="7"/>
      <c r="J126" s="9">
        <f t="shared" si="33"/>
        <v>27.347999999999999</v>
      </c>
    </row>
    <row r="127" spans="1:10" ht="15.75" customHeight="1">
      <c r="A127" s="196"/>
      <c r="B127" s="64">
        <f t="shared" si="34"/>
        <v>2</v>
      </c>
      <c r="C127" s="3" t="s">
        <v>38</v>
      </c>
      <c r="D127" s="46" t="s">
        <v>38</v>
      </c>
      <c r="E127" s="6">
        <v>0.04</v>
      </c>
      <c r="F127" s="53">
        <f t="shared" si="35"/>
        <v>159</v>
      </c>
      <c r="G127" s="49">
        <v>32</v>
      </c>
      <c r="H127" s="4">
        <f t="shared" si="31"/>
        <v>1.28</v>
      </c>
      <c r="I127" s="7">
        <f t="shared" si="32"/>
        <v>203.52</v>
      </c>
      <c r="J127" s="9">
        <f t="shared" si="33"/>
        <v>6.36</v>
      </c>
    </row>
    <row r="128" spans="1:10" ht="15.75" customHeight="1">
      <c r="A128" s="210" t="s">
        <v>41</v>
      </c>
      <c r="B128" s="210"/>
      <c r="C128" s="210"/>
      <c r="D128" s="210"/>
      <c r="E128" s="94"/>
      <c r="F128" s="94"/>
      <c r="G128" s="94"/>
      <c r="H128" s="2">
        <f>SUM(H107:H127)</f>
        <v>60.999999999999986</v>
      </c>
      <c r="I128" s="2">
        <f t="shared" ref="I128:J128" si="36">SUM(I107:I127)</f>
        <v>9699</v>
      </c>
      <c r="J128" s="2">
        <f t="shared" si="36"/>
        <v>140.59936363636365</v>
      </c>
    </row>
    <row r="129" spans="1:10" ht="15.75" customHeight="1">
      <c r="A129" s="196" t="s">
        <v>63</v>
      </c>
      <c r="B129" s="61">
        <v>2</v>
      </c>
      <c r="C129" s="217" t="s">
        <v>78</v>
      </c>
      <c r="D129" s="41" t="s">
        <v>6</v>
      </c>
      <c r="E129" s="6">
        <v>4.5999999999999999E-2</v>
      </c>
      <c r="F129" s="49">
        <f>B129*62</f>
        <v>124</v>
      </c>
      <c r="G129" s="49">
        <v>20</v>
      </c>
      <c r="H129" s="4">
        <f>G129*E129</f>
        <v>0.91999999999999993</v>
      </c>
      <c r="I129" s="7">
        <f>J129*G129</f>
        <v>114.08</v>
      </c>
      <c r="J129" s="9">
        <f>F129*E129</f>
        <v>5.7039999999999997</v>
      </c>
    </row>
    <row r="130" spans="1:10" ht="15.75" customHeight="1">
      <c r="A130" s="196"/>
      <c r="B130" s="64">
        <f>B129</f>
        <v>2</v>
      </c>
      <c r="C130" s="217"/>
      <c r="D130" s="41" t="s">
        <v>102</v>
      </c>
      <c r="E130" s="6">
        <v>0.02</v>
      </c>
      <c r="F130" s="53">
        <f>F129</f>
        <v>124</v>
      </c>
      <c r="G130" s="50">
        <v>81</v>
      </c>
      <c r="H130" s="4">
        <f t="shared" ref="H130:H151" si="37">G130*E130</f>
        <v>1.62</v>
      </c>
      <c r="I130" s="7">
        <f t="shared" ref="I130:I151" si="38">J130*G130</f>
        <v>200.88</v>
      </c>
      <c r="J130" s="9">
        <f t="shared" ref="J130:J151" si="39">F130*E130</f>
        <v>2.48</v>
      </c>
    </row>
    <row r="131" spans="1:10" ht="15.75" customHeight="1">
      <c r="A131" s="196"/>
      <c r="B131" s="64">
        <f t="shared" ref="B131:B151" si="40">B130</f>
        <v>2</v>
      </c>
      <c r="C131" s="217"/>
      <c r="D131" s="42" t="s">
        <v>7</v>
      </c>
      <c r="E131" s="6">
        <v>3.0000000000000001E-3</v>
      </c>
      <c r="F131" s="53">
        <f t="shared" ref="F131:F151" si="41">F130</f>
        <v>124</v>
      </c>
      <c r="G131" s="51">
        <v>90</v>
      </c>
      <c r="H131" s="4">
        <f t="shared" si="37"/>
        <v>0.27</v>
      </c>
      <c r="I131" s="7">
        <f t="shared" si="38"/>
        <v>33.479999999999997</v>
      </c>
      <c r="J131" s="9">
        <f t="shared" si="39"/>
        <v>0.372</v>
      </c>
    </row>
    <row r="132" spans="1:10" ht="15.75" customHeight="1">
      <c r="A132" s="196"/>
      <c r="B132" s="64">
        <f t="shared" si="40"/>
        <v>2</v>
      </c>
      <c r="C132" s="217"/>
      <c r="D132" s="41" t="s">
        <v>9</v>
      </c>
      <c r="E132" s="6">
        <v>1.3000000000000001E-2</v>
      </c>
      <c r="F132" s="53">
        <f t="shared" si="41"/>
        <v>124</v>
      </c>
      <c r="G132" s="51">
        <v>44</v>
      </c>
      <c r="H132" s="4">
        <f t="shared" si="37"/>
        <v>0.57200000000000006</v>
      </c>
      <c r="I132" s="7">
        <f t="shared" si="38"/>
        <v>70.927999999999997</v>
      </c>
      <c r="J132" s="9">
        <f t="shared" si="39"/>
        <v>1.6120000000000001</v>
      </c>
    </row>
    <row r="133" spans="1:10" ht="15.75" customHeight="1">
      <c r="A133" s="196"/>
      <c r="B133" s="64">
        <f t="shared" si="40"/>
        <v>2</v>
      </c>
      <c r="C133" s="218" t="s">
        <v>72</v>
      </c>
      <c r="D133" s="41" t="s">
        <v>8</v>
      </c>
      <c r="E133" s="6">
        <v>0.107</v>
      </c>
      <c r="F133" s="53">
        <f t="shared" si="41"/>
        <v>124</v>
      </c>
      <c r="G133" s="49">
        <v>28</v>
      </c>
      <c r="H133" s="4">
        <f t="shared" si="37"/>
        <v>2.996</v>
      </c>
      <c r="I133" s="47">
        <f t="shared" si="38"/>
        <v>371.50399999999996</v>
      </c>
      <c r="J133" s="29">
        <f t="shared" si="39"/>
        <v>13.267999999999999</v>
      </c>
    </row>
    <row r="134" spans="1:10" ht="15.75" customHeight="1">
      <c r="A134" s="196"/>
      <c r="B134" s="64">
        <f t="shared" si="40"/>
        <v>2</v>
      </c>
      <c r="C134" s="219"/>
      <c r="D134" s="41" t="s">
        <v>73</v>
      </c>
      <c r="E134" s="6">
        <v>5.0000000000000001E-3</v>
      </c>
      <c r="F134" s="53">
        <f t="shared" si="41"/>
        <v>124</v>
      </c>
      <c r="G134" s="49">
        <v>40</v>
      </c>
      <c r="H134" s="4">
        <f t="shared" si="37"/>
        <v>0.2</v>
      </c>
      <c r="I134" s="47">
        <f t="shared" si="38"/>
        <v>24.8</v>
      </c>
      <c r="J134" s="29">
        <f t="shared" si="39"/>
        <v>0.62</v>
      </c>
    </row>
    <row r="135" spans="1:10" ht="15.75" customHeight="1">
      <c r="A135" s="196"/>
      <c r="B135" s="64">
        <f t="shared" si="40"/>
        <v>2</v>
      </c>
      <c r="C135" s="219"/>
      <c r="D135" s="41" t="s">
        <v>9</v>
      </c>
      <c r="E135" s="6">
        <v>1.3000000000000001E-2</v>
      </c>
      <c r="F135" s="53">
        <f t="shared" si="41"/>
        <v>124</v>
      </c>
      <c r="G135" s="49">
        <v>44</v>
      </c>
      <c r="H135" s="4">
        <f t="shared" si="37"/>
        <v>0.57200000000000006</v>
      </c>
      <c r="I135" s="47">
        <f t="shared" si="38"/>
        <v>70.927999999999997</v>
      </c>
      <c r="J135" s="29">
        <f t="shared" si="39"/>
        <v>1.6120000000000001</v>
      </c>
    </row>
    <row r="136" spans="1:10" ht="15.75" customHeight="1">
      <c r="A136" s="196"/>
      <c r="B136" s="64">
        <f t="shared" si="40"/>
        <v>2</v>
      </c>
      <c r="C136" s="219"/>
      <c r="D136" s="42" t="s">
        <v>11</v>
      </c>
      <c r="E136" s="6">
        <v>6.0000000000000001E-3</v>
      </c>
      <c r="F136" s="53">
        <f t="shared" si="41"/>
        <v>124</v>
      </c>
      <c r="G136" s="49">
        <v>28</v>
      </c>
      <c r="H136" s="4">
        <f t="shared" si="37"/>
        <v>0.16800000000000001</v>
      </c>
      <c r="I136" s="47">
        <f t="shared" si="38"/>
        <v>20.832000000000001</v>
      </c>
      <c r="J136" s="29">
        <f t="shared" si="39"/>
        <v>0.74399999999999999</v>
      </c>
    </row>
    <row r="137" spans="1:10" ht="15.75" customHeight="1">
      <c r="A137" s="196"/>
      <c r="B137" s="64">
        <f t="shared" si="40"/>
        <v>2</v>
      </c>
      <c r="C137" s="219"/>
      <c r="D137" s="42" t="s">
        <v>7</v>
      </c>
      <c r="E137" s="6">
        <v>5.0000000000000001E-3</v>
      </c>
      <c r="F137" s="53">
        <f t="shared" si="41"/>
        <v>124</v>
      </c>
      <c r="G137" s="49">
        <v>90</v>
      </c>
      <c r="H137" s="4">
        <f t="shared" si="37"/>
        <v>0.45</v>
      </c>
      <c r="I137" s="47">
        <f t="shared" si="38"/>
        <v>55.8</v>
      </c>
      <c r="J137" s="29">
        <f t="shared" si="39"/>
        <v>0.62</v>
      </c>
    </row>
    <row r="138" spans="1:10" ht="15.75" customHeight="1">
      <c r="A138" s="196"/>
      <c r="B138" s="64">
        <f t="shared" si="40"/>
        <v>2</v>
      </c>
      <c r="C138" s="220"/>
      <c r="D138" s="42" t="s">
        <v>79</v>
      </c>
      <c r="E138" s="6">
        <v>0.188</v>
      </c>
      <c r="F138" s="53">
        <f t="shared" si="41"/>
        <v>124</v>
      </c>
      <c r="G138" s="49"/>
      <c r="H138" s="4"/>
      <c r="I138" s="47"/>
      <c r="J138" s="29">
        <f t="shared" si="39"/>
        <v>23.312000000000001</v>
      </c>
    </row>
    <row r="139" spans="1:10" ht="15.75" customHeight="1">
      <c r="A139" s="196"/>
      <c r="B139" s="64">
        <f t="shared" si="40"/>
        <v>2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41"/>
        <v>124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8"/>
        <v>3999.2479999999987</v>
      </c>
      <c r="J139" s="29">
        <f t="shared" si="39"/>
        <v>12.118933333333329</v>
      </c>
    </row>
    <row r="140" spans="1:10" ht="15.75" customHeight="1">
      <c r="A140" s="196"/>
      <c r="B140" s="64">
        <f t="shared" si="40"/>
        <v>2</v>
      </c>
      <c r="C140" s="236"/>
      <c r="D140" s="42" t="s">
        <v>7</v>
      </c>
      <c r="E140" s="6">
        <v>5.0000000000000001E-3</v>
      </c>
      <c r="F140" s="53">
        <f t="shared" si="41"/>
        <v>124</v>
      </c>
      <c r="G140" s="49">
        <v>90</v>
      </c>
      <c r="H140" s="4">
        <f t="shared" si="37"/>
        <v>0.45</v>
      </c>
      <c r="I140" s="47">
        <f t="shared" si="38"/>
        <v>55.8</v>
      </c>
      <c r="J140" s="29">
        <f t="shared" si="39"/>
        <v>0.62</v>
      </c>
    </row>
    <row r="141" spans="1:10" ht="15.75" customHeight="1">
      <c r="A141" s="196"/>
      <c r="B141" s="64">
        <f t="shared" si="40"/>
        <v>2</v>
      </c>
      <c r="C141" s="236"/>
      <c r="D141" s="42" t="s">
        <v>32</v>
      </c>
      <c r="E141" s="6">
        <v>1.2E-2</v>
      </c>
      <c r="F141" s="53">
        <f t="shared" si="41"/>
        <v>124</v>
      </c>
      <c r="G141" s="51">
        <v>170</v>
      </c>
      <c r="H141" s="4">
        <f>G141*E141</f>
        <v>2.04</v>
      </c>
      <c r="I141" s="47">
        <f t="shared" si="38"/>
        <v>252.96</v>
      </c>
      <c r="J141" s="29">
        <f t="shared" si="39"/>
        <v>1.488</v>
      </c>
    </row>
    <row r="142" spans="1:10" ht="15.75" customHeight="1">
      <c r="A142" s="196"/>
      <c r="B142" s="64">
        <f t="shared" si="40"/>
        <v>2</v>
      </c>
      <c r="C142" s="236"/>
      <c r="D142" s="42" t="s">
        <v>11</v>
      </c>
      <c r="E142" s="6">
        <v>1.7999999999999999E-2</v>
      </c>
      <c r="F142" s="53">
        <f t="shared" si="41"/>
        <v>124</v>
      </c>
      <c r="G142" s="49">
        <v>28</v>
      </c>
      <c r="H142" s="4">
        <f t="shared" si="37"/>
        <v>0.504</v>
      </c>
      <c r="I142" s="47">
        <f t="shared" si="38"/>
        <v>62.495999999999995</v>
      </c>
      <c r="J142" s="29">
        <f t="shared" si="39"/>
        <v>2.2319999999999998</v>
      </c>
    </row>
    <row r="143" spans="1:10" ht="15.75" customHeight="1">
      <c r="A143" s="196"/>
      <c r="B143" s="64">
        <f t="shared" si="40"/>
        <v>2</v>
      </c>
      <c r="C143" s="237"/>
      <c r="D143" s="41" t="s">
        <v>16</v>
      </c>
      <c r="E143" s="6">
        <v>4.0000000000000001E-3</v>
      </c>
      <c r="F143" s="53">
        <f t="shared" si="41"/>
        <v>124</v>
      </c>
      <c r="G143" s="49">
        <v>50</v>
      </c>
      <c r="H143" s="4">
        <f t="shared" si="37"/>
        <v>0.2</v>
      </c>
      <c r="I143" s="47">
        <f t="shared" si="38"/>
        <v>24.8</v>
      </c>
      <c r="J143" s="29">
        <f t="shared" si="39"/>
        <v>0.496</v>
      </c>
    </row>
    <row r="144" spans="1:10" ht="15.75" customHeight="1">
      <c r="A144" s="196"/>
      <c r="B144" s="64">
        <f t="shared" si="40"/>
        <v>2</v>
      </c>
      <c r="C144" s="226" t="s">
        <v>37</v>
      </c>
      <c r="D144" s="41" t="s">
        <v>8</v>
      </c>
      <c r="E144" s="6">
        <v>0.17100000000000001</v>
      </c>
      <c r="F144" s="53">
        <f t="shared" si="41"/>
        <v>124</v>
      </c>
      <c r="G144" s="49">
        <v>28</v>
      </c>
      <c r="H144" s="4">
        <f t="shared" si="37"/>
        <v>4.7880000000000003</v>
      </c>
      <c r="I144" s="7">
        <f t="shared" si="38"/>
        <v>593.71199999999999</v>
      </c>
      <c r="J144" s="9">
        <f t="shared" si="39"/>
        <v>21.204000000000001</v>
      </c>
    </row>
    <row r="145" spans="1:19" ht="15.75" customHeight="1">
      <c r="A145" s="196"/>
      <c r="B145" s="64">
        <f t="shared" si="40"/>
        <v>2</v>
      </c>
      <c r="C145" s="227"/>
      <c r="D145" s="41" t="s">
        <v>27</v>
      </c>
      <c r="E145" s="6">
        <v>5.0000000000000001E-3</v>
      </c>
      <c r="F145" s="53">
        <f t="shared" si="41"/>
        <v>124</v>
      </c>
      <c r="G145" s="49">
        <v>710</v>
      </c>
      <c r="H145" s="4">
        <f t="shared" si="37"/>
        <v>3.5500000000000003</v>
      </c>
      <c r="I145" s="7">
        <f t="shared" si="38"/>
        <v>440.2</v>
      </c>
      <c r="J145" s="9">
        <f t="shared" si="39"/>
        <v>0.62</v>
      </c>
    </row>
    <row r="146" spans="1:19" ht="15.75" customHeight="1">
      <c r="A146" s="196"/>
      <c r="B146" s="64">
        <f t="shared" si="40"/>
        <v>2</v>
      </c>
      <c r="C146" s="228"/>
      <c r="D146" s="41" t="s">
        <v>69</v>
      </c>
      <c r="E146" s="6">
        <v>2.4E-2</v>
      </c>
      <c r="F146" s="53">
        <f t="shared" si="41"/>
        <v>124</v>
      </c>
      <c r="G146" s="49">
        <v>90</v>
      </c>
      <c r="H146" s="4">
        <f t="shared" si="37"/>
        <v>2.16</v>
      </c>
      <c r="I146" s="7">
        <f t="shared" si="38"/>
        <v>267.83999999999997</v>
      </c>
      <c r="J146" s="9">
        <f t="shared" si="39"/>
        <v>2.976</v>
      </c>
    </row>
    <row r="147" spans="1:19" ht="15.75" customHeight="1">
      <c r="A147" s="196"/>
      <c r="B147" s="64">
        <f t="shared" si="40"/>
        <v>2</v>
      </c>
      <c r="C147" s="218" t="s">
        <v>39</v>
      </c>
      <c r="D147" s="41" t="s">
        <v>76</v>
      </c>
      <c r="E147" s="8">
        <v>0.02</v>
      </c>
      <c r="F147" s="53">
        <f t="shared" si="41"/>
        <v>124</v>
      </c>
      <c r="G147" s="49">
        <v>250</v>
      </c>
      <c r="H147" s="4">
        <f t="shared" si="37"/>
        <v>5</v>
      </c>
      <c r="I147" s="7">
        <f t="shared" si="38"/>
        <v>620</v>
      </c>
      <c r="J147" s="9">
        <f t="shared" si="39"/>
        <v>2.48</v>
      </c>
      <c r="L147"/>
      <c r="M147"/>
      <c r="N147"/>
      <c r="O147"/>
    </row>
    <row r="148" spans="1:19" s="17" customFormat="1" ht="15.75" customHeight="1">
      <c r="A148" s="196"/>
      <c r="B148" s="64">
        <f t="shared" si="40"/>
        <v>2</v>
      </c>
      <c r="C148" s="219"/>
      <c r="D148" s="41" t="s">
        <v>12</v>
      </c>
      <c r="E148" s="8">
        <v>0.02</v>
      </c>
      <c r="F148" s="53">
        <f t="shared" si="41"/>
        <v>124</v>
      </c>
      <c r="G148" s="49">
        <v>46</v>
      </c>
      <c r="H148" s="4">
        <f t="shared" si="37"/>
        <v>0.92</v>
      </c>
      <c r="I148" s="7">
        <f t="shared" si="38"/>
        <v>114.08</v>
      </c>
      <c r="J148" s="9">
        <f t="shared" si="39"/>
        <v>2.48</v>
      </c>
      <c r="K148"/>
      <c r="L148"/>
      <c r="M148"/>
      <c r="N148"/>
      <c r="O148"/>
    </row>
    <row r="149" spans="1:19" ht="15.75" customHeight="1">
      <c r="A149" s="196"/>
      <c r="B149" s="64">
        <f t="shared" si="40"/>
        <v>2</v>
      </c>
      <c r="C149" s="219"/>
      <c r="D149" s="41" t="s">
        <v>13</v>
      </c>
      <c r="E149" s="20">
        <v>2.0000000000000001E-4</v>
      </c>
      <c r="F149" s="53">
        <f t="shared" si="41"/>
        <v>124</v>
      </c>
      <c r="G149" s="49">
        <v>440</v>
      </c>
      <c r="H149" s="4">
        <f t="shared" si="37"/>
        <v>8.8000000000000009E-2</v>
      </c>
      <c r="I149" s="7">
        <f t="shared" si="38"/>
        <v>10.912000000000001</v>
      </c>
      <c r="J149" s="9">
        <f t="shared" si="39"/>
        <v>2.4800000000000003E-2</v>
      </c>
      <c r="L149"/>
      <c r="M149"/>
      <c r="N149"/>
      <c r="O149"/>
    </row>
    <row r="150" spans="1:19" ht="15.75" customHeight="1">
      <c r="A150" s="196"/>
      <c r="B150" s="64">
        <f t="shared" si="40"/>
        <v>2</v>
      </c>
      <c r="C150" s="220"/>
      <c r="D150" s="41" t="s">
        <v>79</v>
      </c>
      <c r="E150" s="8">
        <v>0.2</v>
      </c>
      <c r="F150" s="53">
        <f t="shared" si="41"/>
        <v>124</v>
      </c>
      <c r="G150" s="49"/>
      <c r="H150" s="4"/>
      <c r="I150" s="7"/>
      <c r="J150" s="9">
        <f t="shared" si="39"/>
        <v>24.8</v>
      </c>
      <c r="L150"/>
      <c r="M150"/>
      <c r="N150"/>
      <c r="O150"/>
    </row>
    <row r="151" spans="1:19" ht="15.75" customHeight="1">
      <c r="A151" s="196"/>
      <c r="B151" s="61">
        <f t="shared" si="40"/>
        <v>2</v>
      </c>
      <c r="C151" s="3" t="s">
        <v>38</v>
      </c>
      <c r="D151" s="46" t="s">
        <v>38</v>
      </c>
      <c r="E151" s="6">
        <v>0.04</v>
      </c>
      <c r="F151" s="53">
        <f t="shared" si="41"/>
        <v>124</v>
      </c>
      <c r="G151" s="49">
        <v>32</v>
      </c>
      <c r="H151" s="4">
        <f t="shared" si="37"/>
        <v>1.28</v>
      </c>
      <c r="I151" s="47">
        <f t="shared" si="38"/>
        <v>158.72</v>
      </c>
      <c r="J151" s="29">
        <f t="shared" si="39"/>
        <v>4.96</v>
      </c>
      <c r="L151" s="18"/>
    </row>
    <row r="152" spans="1:19" ht="15.75" customHeight="1">
      <c r="A152" s="210" t="s">
        <v>41</v>
      </c>
      <c r="B152" s="210"/>
      <c r="C152" s="210"/>
      <c r="D152" s="210"/>
      <c r="E152" s="94"/>
      <c r="F152" s="94"/>
      <c r="G152" s="94"/>
      <c r="H152" s="2">
        <f>SUM(H129:H151)</f>
        <v>60.999999999999993</v>
      </c>
      <c r="I152" s="2">
        <f t="shared" ref="I152:J152" si="42">SUM(I129:I151)</f>
        <v>7564</v>
      </c>
      <c r="J152" s="2">
        <f t="shared" si="42"/>
        <v>126.84373333333332</v>
      </c>
      <c r="L152"/>
      <c r="M152"/>
      <c r="N152"/>
      <c r="O152"/>
    </row>
    <row r="153" spans="1:19" customFormat="1" ht="15.75" customHeight="1">
      <c r="R153" s="100"/>
      <c r="S153" s="100"/>
    </row>
    <row r="154" spans="1:19" customFormat="1" ht="15.75" customHeight="1">
      <c r="R154" s="100"/>
      <c r="S154" s="100"/>
    </row>
    <row r="155" spans="1:19" customFormat="1" ht="15.75" customHeight="1">
      <c r="R155" s="100"/>
      <c r="S155" s="100"/>
    </row>
    <row r="156" spans="1:19" customFormat="1" ht="15.75" customHeight="1">
      <c r="R156" s="100"/>
      <c r="S156" s="100"/>
    </row>
    <row r="157" spans="1:19" customFormat="1" ht="15.75" customHeight="1">
      <c r="R157" s="100"/>
      <c r="S157" s="100"/>
    </row>
    <row r="158" spans="1:19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9" ht="15.75" customHeight="1">
      <c r="A159" s="232" t="s">
        <v>64</v>
      </c>
      <c r="B159" s="60">
        <v>2</v>
      </c>
      <c r="C159" s="226" t="s">
        <v>5</v>
      </c>
      <c r="D159" s="41" t="s">
        <v>6</v>
      </c>
      <c r="E159" s="8">
        <v>2.5000000000000001E-2</v>
      </c>
      <c r="F159" s="49">
        <f>B159*97</f>
        <v>194</v>
      </c>
      <c r="G159" s="49">
        <v>20</v>
      </c>
      <c r="H159" s="5">
        <f>G159*E159</f>
        <v>0.5</v>
      </c>
      <c r="I159" s="7">
        <f>J159*G159</f>
        <v>97.000000000000014</v>
      </c>
      <c r="J159" s="9">
        <f>F159*E159</f>
        <v>4.8500000000000005</v>
      </c>
      <c r="L159" s="18"/>
    </row>
    <row r="160" spans="1:19" ht="15.75" customHeight="1">
      <c r="A160" s="233"/>
      <c r="B160" s="63">
        <f>B159</f>
        <v>2</v>
      </c>
      <c r="C160" s="227"/>
      <c r="D160" s="41" t="s">
        <v>7</v>
      </c>
      <c r="E160" s="8">
        <v>6.0000000000000001E-3</v>
      </c>
      <c r="F160" s="53">
        <f>F159</f>
        <v>194</v>
      </c>
      <c r="G160" s="49">
        <v>90</v>
      </c>
      <c r="H160" s="5">
        <f t="shared" ref="H160:H164" si="43">G160*E160</f>
        <v>0.54</v>
      </c>
      <c r="I160" s="7">
        <f t="shared" ref="I160:I176" si="44">J160*G160</f>
        <v>104.75999999999999</v>
      </c>
      <c r="J160" s="9">
        <f t="shared" ref="J160:J176" si="45">F160*E160</f>
        <v>1.1639999999999999</v>
      </c>
      <c r="L160" s="18"/>
    </row>
    <row r="161" spans="1:15" ht="15.75" customHeight="1">
      <c r="A161" s="233"/>
      <c r="B161" s="63">
        <f t="shared" ref="B161:B176" si="46">B160</f>
        <v>2</v>
      </c>
      <c r="C161" s="227"/>
      <c r="D161" s="41" t="s">
        <v>8</v>
      </c>
      <c r="E161" s="8">
        <v>3.4000000000000002E-2</v>
      </c>
      <c r="F161" s="53">
        <f t="shared" ref="F161:F176" si="47">F160</f>
        <v>194</v>
      </c>
      <c r="G161" s="49">
        <v>28</v>
      </c>
      <c r="H161" s="5">
        <f t="shared" si="43"/>
        <v>0.95200000000000007</v>
      </c>
      <c r="I161" s="7">
        <f t="shared" si="44"/>
        <v>184.68799999999999</v>
      </c>
      <c r="J161" s="9">
        <f t="shared" si="45"/>
        <v>6.5960000000000001</v>
      </c>
      <c r="L161" s="18"/>
    </row>
    <row r="162" spans="1:15" ht="15.75" customHeight="1">
      <c r="A162" s="233"/>
      <c r="B162" s="63">
        <f t="shared" si="46"/>
        <v>2</v>
      </c>
      <c r="C162" s="227"/>
      <c r="D162" s="41" t="s">
        <v>10</v>
      </c>
      <c r="E162" s="8">
        <v>2.5000000000000001E-2</v>
      </c>
      <c r="F162" s="53">
        <f t="shared" si="47"/>
        <v>194</v>
      </c>
      <c r="G162" s="49">
        <v>86</v>
      </c>
      <c r="H162" s="5">
        <f t="shared" si="43"/>
        <v>2.15</v>
      </c>
      <c r="I162" s="7">
        <f t="shared" si="44"/>
        <v>417.1</v>
      </c>
      <c r="J162" s="9">
        <f t="shared" si="45"/>
        <v>4.8500000000000005</v>
      </c>
      <c r="L162" s="18"/>
    </row>
    <row r="163" spans="1:15" ht="15.75" customHeight="1">
      <c r="A163" s="233"/>
      <c r="B163" s="63">
        <f t="shared" si="46"/>
        <v>2</v>
      </c>
      <c r="C163" s="227"/>
      <c r="D163" s="41" t="s">
        <v>9</v>
      </c>
      <c r="E163" s="8">
        <v>1.7999999999999999E-2</v>
      </c>
      <c r="F163" s="53">
        <f t="shared" si="47"/>
        <v>194</v>
      </c>
      <c r="G163" s="49">
        <v>44</v>
      </c>
      <c r="H163" s="5">
        <f t="shared" si="43"/>
        <v>0.79199999999999993</v>
      </c>
      <c r="I163" s="7">
        <f t="shared" si="44"/>
        <v>153.64799999999997</v>
      </c>
      <c r="J163" s="9">
        <f t="shared" si="45"/>
        <v>3.4919999999999995</v>
      </c>
      <c r="L163" s="18"/>
    </row>
    <row r="164" spans="1:15" ht="15.75" customHeight="1">
      <c r="A164" s="233"/>
      <c r="B164" s="63">
        <f t="shared" si="46"/>
        <v>2</v>
      </c>
      <c r="C164" s="228"/>
      <c r="D164" s="41" t="s">
        <v>11</v>
      </c>
      <c r="E164" s="8">
        <v>1.7999999999999999E-2</v>
      </c>
      <c r="F164" s="53">
        <f t="shared" si="47"/>
        <v>194</v>
      </c>
      <c r="G164" s="49">
        <v>28</v>
      </c>
      <c r="H164" s="5">
        <f t="shared" si="43"/>
        <v>0.504</v>
      </c>
      <c r="I164" s="7">
        <f t="shared" si="44"/>
        <v>97.775999999999982</v>
      </c>
      <c r="J164" s="9">
        <f t="shared" si="45"/>
        <v>3.4919999999999995</v>
      </c>
      <c r="L164" s="18"/>
    </row>
    <row r="165" spans="1:15" ht="15.75" customHeight="1">
      <c r="A165" s="233"/>
      <c r="B165" s="63">
        <f t="shared" si="46"/>
        <v>2</v>
      </c>
      <c r="C165" s="218" t="s">
        <v>58</v>
      </c>
      <c r="D165" s="41" t="s">
        <v>8</v>
      </c>
      <c r="E165" s="8">
        <v>0.1</v>
      </c>
      <c r="F165" s="53">
        <f t="shared" si="47"/>
        <v>194</v>
      </c>
      <c r="G165" s="49">
        <v>28</v>
      </c>
      <c r="H165" s="5">
        <f>G165*E165</f>
        <v>2.8000000000000003</v>
      </c>
      <c r="I165" s="7">
        <f t="shared" si="44"/>
        <v>543.20000000000005</v>
      </c>
      <c r="J165" s="9">
        <f t="shared" si="45"/>
        <v>19.400000000000002</v>
      </c>
      <c r="L165" s="18"/>
    </row>
    <row r="166" spans="1:15" ht="15.75" customHeight="1">
      <c r="A166" s="233"/>
      <c r="B166" s="63">
        <f t="shared" si="46"/>
        <v>2</v>
      </c>
      <c r="C166" s="219"/>
      <c r="D166" s="42" t="s">
        <v>56</v>
      </c>
      <c r="E166" s="6">
        <v>0.01</v>
      </c>
      <c r="F166" s="53">
        <f t="shared" si="47"/>
        <v>194</v>
      </c>
      <c r="G166" s="50">
        <v>50</v>
      </c>
      <c r="H166" s="5">
        <f t="shared" ref="H166:H169" si="48">E166*G166</f>
        <v>0.5</v>
      </c>
      <c r="I166" s="7">
        <f t="shared" si="44"/>
        <v>97</v>
      </c>
      <c r="J166" s="6">
        <f t="shared" si="45"/>
        <v>1.94</v>
      </c>
      <c r="L166" s="18"/>
    </row>
    <row r="167" spans="1:15" ht="15.75" customHeight="1">
      <c r="A167" s="233"/>
      <c r="B167" s="63">
        <f t="shared" si="46"/>
        <v>2</v>
      </c>
      <c r="C167" s="219"/>
      <c r="D167" s="42" t="s">
        <v>9</v>
      </c>
      <c r="E167" s="6">
        <v>1.2999999999999999E-2</v>
      </c>
      <c r="F167" s="53">
        <f t="shared" si="47"/>
        <v>194</v>
      </c>
      <c r="G167" s="50">
        <v>44</v>
      </c>
      <c r="H167" s="5">
        <f t="shared" si="48"/>
        <v>0.57199999999999995</v>
      </c>
      <c r="I167" s="7">
        <f t="shared" si="44"/>
        <v>110.96799999999999</v>
      </c>
      <c r="J167" s="6">
        <f t="shared" si="45"/>
        <v>2.5219999999999998</v>
      </c>
      <c r="L167" s="18"/>
    </row>
    <row r="168" spans="1:15" ht="15.75" customHeight="1">
      <c r="A168" s="233"/>
      <c r="B168" s="63">
        <f t="shared" si="46"/>
        <v>2</v>
      </c>
      <c r="C168" s="219"/>
      <c r="D168" s="42" t="s">
        <v>11</v>
      </c>
      <c r="E168" s="6">
        <v>1.2E-2</v>
      </c>
      <c r="F168" s="53">
        <f t="shared" si="47"/>
        <v>194</v>
      </c>
      <c r="G168" s="50">
        <v>28</v>
      </c>
      <c r="H168" s="5">
        <f t="shared" si="48"/>
        <v>0.33600000000000002</v>
      </c>
      <c r="I168" s="7">
        <f t="shared" si="44"/>
        <v>65.183999999999997</v>
      </c>
      <c r="J168" s="6">
        <f t="shared" si="45"/>
        <v>2.3279999999999998</v>
      </c>
      <c r="L168" s="18"/>
    </row>
    <row r="169" spans="1:15" ht="15.75" customHeight="1">
      <c r="A169" s="233"/>
      <c r="B169" s="63">
        <f t="shared" si="46"/>
        <v>2</v>
      </c>
      <c r="C169" s="219"/>
      <c r="D169" s="42" t="s">
        <v>7</v>
      </c>
      <c r="E169" s="6">
        <v>3.0000000000000001E-3</v>
      </c>
      <c r="F169" s="53">
        <f t="shared" si="47"/>
        <v>194</v>
      </c>
      <c r="G169" s="50">
        <v>90</v>
      </c>
      <c r="H169" s="5">
        <f t="shared" si="48"/>
        <v>0.27</v>
      </c>
      <c r="I169" s="7">
        <f t="shared" si="44"/>
        <v>52.379999999999995</v>
      </c>
      <c r="J169" s="6">
        <f t="shared" si="45"/>
        <v>0.58199999999999996</v>
      </c>
      <c r="L169" s="18"/>
    </row>
    <row r="170" spans="1:15" ht="15.75" customHeight="1">
      <c r="A170" s="233"/>
      <c r="B170" s="63">
        <f t="shared" si="46"/>
        <v>2</v>
      </c>
      <c r="C170" s="220"/>
      <c r="D170" s="42" t="s">
        <v>79</v>
      </c>
      <c r="E170" s="6">
        <v>0.188</v>
      </c>
      <c r="F170" s="53">
        <f t="shared" si="47"/>
        <v>194</v>
      </c>
      <c r="G170" s="50"/>
      <c r="H170" s="5"/>
      <c r="I170" s="7"/>
      <c r="J170" s="6">
        <f t="shared" si="45"/>
        <v>36.472000000000001</v>
      </c>
      <c r="L170" s="18"/>
    </row>
    <row r="171" spans="1:15" ht="15.75" customHeight="1">
      <c r="A171" s="233"/>
      <c r="B171" s="63">
        <f t="shared" si="46"/>
        <v>2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7"/>
        <v>194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4"/>
        <v>3323.9960000000015</v>
      </c>
      <c r="J171" s="6">
        <f t="shared" si="45"/>
        <v>16.787858585858594</v>
      </c>
      <c r="L171" s="18"/>
    </row>
    <row r="172" spans="1:15" ht="15.75" customHeight="1">
      <c r="A172" s="233"/>
      <c r="B172" s="63">
        <f t="shared" si="46"/>
        <v>2</v>
      </c>
      <c r="C172" s="223"/>
      <c r="D172" s="41" t="s">
        <v>27</v>
      </c>
      <c r="E172" s="6">
        <v>1.2E-2</v>
      </c>
      <c r="F172" s="53">
        <f t="shared" si="47"/>
        <v>194</v>
      </c>
      <c r="G172" s="49">
        <v>710</v>
      </c>
      <c r="H172" s="5">
        <f t="shared" ref="H172:H176" si="49">G172*E172</f>
        <v>8.52</v>
      </c>
      <c r="I172" s="7">
        <f t="shared" si="44"/>
        <v>1652.8799999999999</v>
      </c>
      <c r="J172" s="6">
        <f t="shared" si="45"/>
        <v>2.3279999999999998</v>
      </c>
      <c r="L172"/>
      <c r="M172"/>
      <c r="N172"/>
      <c r="O172"/>
    </row>
    <row r="173" spans="1:15" ht="15.75" customHeight="1">
      <c r="A173" s="233"/>
      <c r="B173" s="63">
        <f t="shared" si="46"/>
        <v>2</v>
      </c>
      <c r="C173" s="234" t="s">
        <v>26</v>
      </c>
      <c r="D173" s="42" t="s">
        <v>21</v>
      </c>
      <c r="E173" s="6">
        <v>6.0999999999999999E-2</v>
      </c>
      <c r="F173" s="53">
        <f t="shared" si="47"/>
        <v>194</v>
      </c>
      <c r="G173" s="50">
        <v>90</v>
      </c>
      <c r="H173" s="5">
        <f t="shared" ref="H173:H174" si="50">E173*G173</f>
        <v>5.49</v>
      </c>
      <c r="I173" s="7">
        <f t="shared" si="44"/>
        <v>1065.06</v>
      </c>
      <c r="J173" s="6">
        <f t="shared" si="45"/>
        <v>11.834</v>
      </c>
      <c r="L173"/>
      <c r="M173"/>
      <c r="N173"/>
      <c r="O173"/>
    </row>
    <row r="174" spans="1:15" ht="15" customHeight="1">
      <c r="A174" s="233"/>
      <c r="B174" s="63">
        <f t="shared" si="46"/>
        <v>2</v>
      </c>
      <c r="C174" s="234"/>
      <c r="D174" s="42" t="s">
        <v>27</v>
      </c>
      <c r="E174" s="6">
        <v>6.0000000000000001E-3</v>
      </c>
      <c r="F174" s="53">
        <f t="shared" si="47"/>
        <v>194</v>
      </c>
      <c r="G174" s="50">
        <v>710</v>
      </c>
      <c r="H174" s="5">
        <f t="shared" si="50"/>
        <v>4.26</v>
      </c>
      <c r="I174" s="7">
        <f t="shared" si="44"/>
        <v>826.43999999999994</v>
      </c>
      <c r="J174" s="6">
        <f t="shared" si="45"/>
        <v>1.1639999999999999</v>
      </c>
      <c r="L174"/>
      <c r="M174"/>
      <c r="N174"/>
      <c r="O174"/>
    </row>
    <row r="175" spans="1:15" ht="15.75" customHeight="1">
      <c r="A175" s="233"/>
      <c r="B175" s="63">
        <f t="shared" si="46"/>
        <v>2</v>
      </c>
      <c r="C175" s="93" t="s">
        <v>65</v>
      </c>
      <c r="D175" s="43" t="s">
        <v>65</v>
      </c>
      <c r="E175" s="8">
        <v>0.2</v>
      </c>
      <c r="F175" s="53">
        <f t="shared" si="47"/>
        <v>194</v>
      </c>
      <c r="G175" s="49">
        <v>72</v>
      </c>
      <c r="H175" s="5">
        <f t="shared" si="49"/>
        <v>14.4</v>
      </c>
      <c r="I175" s="7">
        <f t="shared" si="44"/>
        <v>2793.6000000000004</v>
      </c>
      <c r="J175" s="9">
        <f t="shared" si="45"/>
        <v>38.800000000000004</v>
      </c>
      <c r="L175"/>
      <c r="M175"/>
      <c r="N175"/>
      <c r="O175"/>
    </row>
    <row r="176" spans="1:15" ht="15.75" customHeight="1">
      <c r="A176" s="233"/>
      <c r="B176" s="63">
        <f t="shared" si="46"/>
        <v>2</v>
      </c>
      <c r="C176" s="3" t="s">
        <v>38</v>
      </c>
      <c r="D176" s="46" t="s">
        <v>38</v>
      </c>
      <c r="E176" s="9">
        <v>0.04</v>
      </c>
      <c r="F176" s="53">
        <f t="shared" si="47"/>
        <v>194</v>
      </c>
      <c r="G176" s="49">
        <v>32</v>
      </c>
      <c r="H176" s="5">
        <f t="shared" si="49"/>
        <v>1.28</v>
      </c>
      <c r="I176" s="7">
        <f t="shared" si="44"/>
        <v>248.32</v>
      </c>
      <c r="J176" s="9">
        <f t="shared" si="45"/>
        <v>7.76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94"/>
      <c r="F177" s="94"/>
      <c r="G177" s="94"/>
      <c r="H177" s="2">
        <f>SUM(H159:H176)</f>
        <v>61.000000000000007</v>
      </c>
      <c r="I177" s="2">
        <f>SUM(I159:I176)</f>
        <v>11834.000000000002</v>
      </c>
      <c r="J177" s="2">
        <f>SUM(J159:J176)</f>
        <v>166.36185858585861</v>
      </c>
    </row>
    <row r="178" spans="1:15" ht="15.75" customHeight="1">
      <c r="A178" s="180" t="s">
        <v>66</v>
      </c>
      <c r="B178" s="61">
        <v>2</v>
      </c>
      <c r="C178" s="217" t="s">
        <v>100</v>
      </c>
      <c r="D178" s="41" t="s">
        <v>4</v>
      </c>
      <c r="E178" s="6">
        <v>0.06</v>
      </c>
      <c r="F178" s="49">
        <f>B178*97</f>
        <v>194</v>
      </c>
      <c r="G178" s="51">
        <v>25</v>
      </c>
      <c r="H178" s="4">
        <f>G178*E178</f>
        <v>1.5</v>
      </c>
      <c r="I178" s="7">
        <f>J178*G178</f>
        <v>290.99999999999994</v>
      </c>
      <c r="J178" s="9">
        <f>F178*E178</f>
        <v>11.639999999999999</v>
      </c>
    </row>
    <row r="179" spans="1:15" ht="15.75" customHeight="1">
      <c r="A179" s="181"/>
      <c r="B179" s="64">
        <f>B178</f>
        <v>2</v>
      </c>
      <c r="C179" s="217"/>
      <c r="D179" s="41" t="s">
        <v>9</v>
      </c>
      <c r="E179" s="6">
        <v>8.0000000000000002E-3</v>
      </c>
      <c r="F179" s="53">
        <f>F178</f>
        <v>194</v>
      </c>
      <c r="G179" s="51">
        <v>44</v>
      </c>
      <c r="H179" s="4">
        <f t="shared" ref="H179:H187" si="51">G179*E179</f>
        <v>0.35199999999999998</v>
      </c>
      <c r="I179" s="7">
        <f t="shared" ref="I179:I196" si="52">J179*G179</f>
        <v>68.287999999999997</v>
      </c>
      <c r="J179" s="9">
        <f t="shared" ref="J179:J199" si="53">F179*E179</f>
        <v>1.552</v>
      </c>
    </row>
    <row r="180" spans="1:15" ht="15.75" customHeight="1">
      <c r="A180" s="181"/>
      <c r="B180" s="64">
        <f t="shared" ref="B180:B199" si="54">B179</f>
        <v>2</v>
      </c>
      <c r="C180" s="217"/>
      <c r="D180" s="42" t="s">
        <v>13</v>
      </c>
      <c r="E180" s="45">
        <v>2.0000000000000001E-4</v>
      </c>
      <c r="F180" s="53">
        <f t="shared" ref="F180:F199" si="55">F179</f>
        <v>194</v>
      </c>
      <c r="G180" s="51">
        <v>440</v>
      </c>
      <c r="H180" s="4">
        <f t="shared" si="51"/>
        <v>8.8000000000000009E-2</v>
      </c>
      <c r="I180" s="7">
        <f t="shared" si="52"/>
        <v>17.071999999999999</v>
      </c>
      <c r="J180" s="9">
        <f t="shared" si="53"/>
        <v>3.8800000000000001E-2</v>
      </c>
    </row>
    <row r="181" spans="1:15" ht="15.75" customHeight="1">
      <c r="A181" s="181"/>
      <c r="B181" s="64">
        <f t="shared" si="54"/>
        <v>2</v>
      </c>
      <c r="C181" s="217"/>
      <c r="D181" s="41" t="s">
        <v>12</v>
      </c>
      <c r="E181" s="6">
        <v>3.0000000000000001E-3</v>
      </c>
      <c r="F181" s="53">
        <f t="shared" si="55"/>
        <v>194</v>
      </c>
      <c r="G181" s="51">
        <v>46</v>
      </c>
      <c r="H181" s="4">
        <f t="shared" si="51"/>
        <v>0.13800000000000001</v>
      </c>
      <c r="I181" s="7">
        <f t="shared" si="52"/>
        <v>26.771999999999998</v>
      </c>
      <c r="J181" s="9">
        <f t="shared" si="53"/>
        <v>0.58199999999999996</v>
      </c>
    </row>
    <row r="182" spans="1:15" ht="15.75" customHeight="1">
      <c r="A182" s="181"/>
      <c r="B182" s="64">
        <f t="shared" si="54"/>
        <v>2</v>
      </c>
      <c r="C182" s="217"/>
      <c r="D182" s="42" t="s">
        <v>7</v>
      </c>
      <c r="E182" s="6">
        <v>3.0000000000000001E-3</v>
      </c>
      <c r="F182" s="53">
        <f t="shared" si="55"/>
        <v>194</v>
      </c>
      <c r="G182" s="49">
        <v>90</v>
      </c>
      <c r="H182" s="4">
        <f t="shared" si="51"/>
        <v>0.27</v>
      </c>
      <c r="I182" s="7">
        <f t="shared" si="52"/>
        <v>52.379999999999995</v>
      </c>
      <c r="J182" s="9">
        <f t="shared" si="53"/>
        <v>0.58199999999999996</v>
      </c>
    </row>
    <row r="183" spans="1:15" ht="15.75" customHeight="1">
      <c r="A183" s="181"/>
      <c r="B183" s="64">
        <f t="shared" si="54"/>
        <v>2</v>
      </c>
      <c r="C183" s="218" t="s">
        <v>23</v>
      </c>
      <c r="D183" s="41" t="s">
        <v>8</v>
      </c>
      <c r="E183" s="6">
        <v>0.1</v>
      </c>
      <c r="F183" s="53">
        <f t="shared" si="55"/>
        <v>194</v>
      </c>
      <c r="G183" s="49">
        <v>28</v>
      </c>
      <c r="H183" s="4">
        <f t="shared" si="51"/>
        <v>2.8000000000000003</v>
      </c>
      <c r="I183" s="7">
        <f t="shared" si="52"/>
        <v>543.20000000000005</v>
      </c>
      <c r="J183" s="9">
        <f t="shared" si="53"/>
        <v>19.400000000000002</v>
      </c>
    </row>
    <row r="184" spans="1:15" ht="15.75" customHeight="1">
      <c r="A184" s="181"/>
      <c r="B184" s="64">
        <f t="shared" si="54"/>
        <v>2</v>
      </c>
      <c r="C184" s="219"/>
      <c r="D184" s="41" t="s">
        <v>18</v>
      </c>
      <c r="E184" s="6">
        <v>0.02</v>
      </c>
      <c r="F184" s="53">
        <f t="shared" si="55"/>
        <v>194</v>
      </c>
      <c r="G184" s="49">
        <v>52</v>
      </c>
      <c r="H184" s="4">
        <f t="shared" si="51"/>
        <v>1.04</v>
      </c>
      <c r="I184" s="7">
        <f t="shared" si="52"/>
        <v>201.76</v>
      </c>
      <c r="J184" s="9">
        <f t="shared" si="53"/>
        <v>3.88</v>
      </c>
    </row>
    <row r="185" spans="1:15" ht="15.75" customHeight="1">
      <c r="A185" s="181"/>
      <c r="B185" s="64">
        <f t="shared" si="54"/>
        <v>2</v>
      </c>
      <c r="C185" s="219"/>
      <c r="D185" s="41" t="s">
        <v>9</v>
      </c>
      <c r="E185" s="6">
        <v>1.3000000000000001E-2</v>
      </c>
      <c r="F185" s="53">
        <f t="shared" si="55"/>
        <v>194</v>
      </c>
      <c r="G185" s="49">
        <v>44</v>
      </c>
      <c r="H185" s="4">
        <f t="shared" si="51"/>
        <v>0.57200000000000006</v>
      </c>
      <c r="I185" s="7">
        <f t="shared" si="52"/>
        <v>110.96800000000002</v>
      </c>
      <c r="J185" s="9">
        <f t="shared" si="53"/>
        <v>2.5220000000000002</v>
      </c>
    </row>
    <row r="186" spans="1:15" ht="15.75" customHeight="1">
      <c r="A186" s="181"/>
      <c r="B186" s="64">
        <f t="shared" si="54"/>
        <v>2</v>
      </c>
      <c r="C186" s="219"/>
      <c r="D186" s="42" t="s">
        <v>11</v>
      </c>
      <c r="E186" s="6">
        <v>1.2E-2</v>
      </c>
      <c r="F186" s="53">
        <f t="shared" si="55"/>
        <v>194</v>
      </c>
      <c r="G186" s="49">
        <v>28</v>
      </c>
      <c r="H186" s="4">
        <f t="shared" si="51"/>
        <v>0.33600000000000002</v>
      </c>
      <c r="I186" s="7">
        <f t="shared" si="52"/>
        <v>65.183999999999997</v>
      </c>
      <c r="J186" s="9">
        <f t="shared" si="53"/>
        <v>2.3279999999999998</v>
      </c>
    </row>
    <row r="187" spans="1:15" ht="15.75" customHeight="1">
      <c r="A187" s="181"/>
      <c r="B187" s="64">
        <f t="shared" si="54"/>
        <v>2</v>
      </c>
      <c r="C187" s="219"/>
      <c r="D187" s="42" t="s">
        <v>7</v>
      </c>
      <c r="E187" s="6">
        <v>5.0000000000000001E-3</v>
      </c>
      <c r="F187" s="53">
        <f t="shared" si="55"/>
        <v>194</v>
      </c>
      <c r="G187" s="49">
        <v>90</v>
      </c>
      <c r="H187" s="4">
        <f t="shared" si="51"/>
        <v>0.45</v>
      </c>
      <c r="I187" s="7">
        <f t="shared" si="52"/>
        <v>87.3</v>
      </c>
      <c r="J187" s="9">
        <f t="shared" si="53"/>
        <v>0.97</v>
      </c>
    </row>
    <row r="188" spans="1:15" ht="15.75" customHeight="1">
      <c r="A188" s="181"/>
      <c r="B188" s="64">
        <f t="shared" si="54"/>
        <v>2</v>
      </c>
      <c r="C188" s="220"/>
      <c r="D188" s="42" t="s">
        <v>79</v>
      </c>
      <c r="E188" s="6">
        <v>0.17499999999999999</v>
      </c>
      <c r="F188" s="53">
        <f t="shared" si="55"/>
        <v>194</v>
      </c>
      <c r="G188" s="50"/>
      <c r="H188" s="5"/>
      <c r="I188" s="7"/>
      <c r="J188" s="6">
        <f t="shared" si="53"/>
        <v>33.949999999999996</v>
      </c>
      <c r="L188"/>
      <c r="M188"/>
      <c r="N188"/>
      <c r="O188"/>
    </row>
    <row r="189" spans="1:15" ht="15.75" customHeight="1">
      <c r="A189" s="181"/>
      <c r="B189" s="64">
        <f t="shared" si="54"/>
        <v>2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5"/>
        <v>194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2"/>
        <v>5603.1080000000002</v>
      </c>
      <c r="J189" s="9">
        <f t="shared" si="53"/>
        <v>28.298525252525252</v>
      </c>
    </row>
    <row r="190" spans="1:15" ht="15.75" customHeight="1">
      <c r="A190" s="181"/>
      <c r="B190" s="64">
        <f t="shared" si="54"/>
        <v>2</v>
      </c>
      <c r="C190" s="222"/>
      <c r="D190" s="41" t="s">
        <v>9</v>
      </c>
      <c r="E190" s="6">
        <v>0.02</v>
      </c>
      <c r="F190" s="53">
        <f t="shared" si="55"/>
        <v>194</v>
      </c>
      <c r="G190" s="51">
        <v>44</v>
      </c>
      <c r="H190" s="4">
        <f>G190*E190</f>
        <v>0.88</v>
      </c>
      <c r="I190" s="7">
        <f t="shared" si="52"/>
        <v>170.72</v>
      </c>
      <c r="J190" s="9">
        <f t="shared" si="53"/>
        <v>3.88</v>
      </c>
    </row>
    <row r="191" spans="1:15" ht="15.75" customHeight="1">
      <c r="A191" s="181"/>
      <c r="B191" s="64">
        <f t="shared" si="54"/>
        <v>2</v>
      </c>
      <c r="C191" s="222"/>
      <c r="D191" s="42" t="s">
        <v>11</v>
      </c>
      <c r="E191" s="6">
        <v>1.2999999999999999E-2</v>
      </c>
      <c r="F191" s="53">
        <f t="shared" si="55"/>
        <v>194</v>
      </c>
      <c r="G191" s="49">
        <v>28</v>
      </c>
      <c r="H191" s="4">
        <f t="shared" ref="H191" si="56">G191*E191</f>
        <v>0.36399999999999999</v>
      </c>
      <c r="I191" s="7">
        <f t="shared" si="52"/>
        <v>70.616</v>
      </c>
      <c r="J191" s="9">
        <f t="shared" si="53"/>
        <v>2.5219999999999998</v>
      </c>
    </row>
    <row r="192" spans="1:15" ht="15.75" customHeight="1">
      <c r="A192" s="181"/>
      <c r="B192" s="64">
        <f t="shared" si="54"/>
        <v>2</v>
      </c>
      <c r="C192" s="222"/>
      <c r="D192" s="42" t="s">
        <v>27</v>
      </c>
      <c r="E192" s="6">
        <v>0.01</v>
      </c>
      <c r="F192" s="53">
        <f t="shared" si="55"/>
        <v>194</v>
      </c>
      <c r="G192" s="49">
        <v>710</v>
      </c>
      <c r="H192" s="4">
        <f>G192*E192</f>
        <v>7.1000000000000005</v>
      </c>
      <c r="I192" s="7">
        <f t="shared" si="52"/>
        <v>1377.3999999999999</v>
      </c>
      <c r="J192" s="9">
        <f t="shared" si="53"/>
        <v>1.94</v>
      </c>
    </row>
    <row r="193" spans="1:19" ht="15.75" customHeight="1">
      <c r="A193" s="181"/>
      <c r="B193" s="64">
        <f t="shared" si="54"/>
        <v>2</v>
      </c>
      <c r="C193" s="223"/>
      <c r="D193" s="42" t="s">
        <v>87</v>
      </c>
      <c r="E193" s="6">
        <v>5.8000000000000003E-2</v>
      </c>
      <c r="F193" s="53">
        <f t="shared" si="55"/>
        <v>194</v>
      </c>
      <c r="G193" s="49">
        <v>82</v>
      </c>
      <c r="H193" s="4">
        <f t="shared" ref="H193:H196" si="57">G193*E193</f>
        <v>4.7560000000000002</v>
      </c>
      <c r="I193" s="7">
        <f t="shared" si="52"/>
        <v>922.6640000000001</v>
      </c>
      <c r="J193" s="9">
        <f t="shared" si="53"/>
        <v>11.252000000000001</v>
      </c>
    </row>
    <row r="194" spans="1:19" ht="15.75" customHeight="1">
      <c r="A194" s="181"/>
      <c r="B194" s="64">
        <f t="shared" si="54"/>
        <v>2</v>
      </c>
      <c r="C194" s="218" t="s">
        <v>97</v>
      </c>
      <c r="D194" s="41" t="s">
        <v>14</v>
      </c>
      <c r="E194" s="6">
        <v>4.5999999999999999E-2</v>
      </c>
      <c r="F194" s="53">
        <f t="shared" si="55"/>
        <v>194</v>
      </c>
      <c r="G194" s="49">
        <v>100</v>
      </c>
      <c r="H194" s="4">
        <f t="shared" si="57"/>
        <v>4.5999999999999996</v>
      </c>
      <c r="I194" s="7">
        <f t="shared" si="52"/>
        <v>892.4</v>
      </c>
      <c r="J194" s="9">
        <f t="shared" si="53"/>
        <v>8.9239999999999995</v>
      </c>
    </row>
    <row r="195" spans="1:19" s="17" customFormat="1" ht="15.75" customHeight="1">
      <c r="A195" s="181"/>
      <c r="B195" s="64">
        <f t="shared" si="54"/>
        <v>2</v>
      </c>
      <c r="C195" s="219"/>
      <c r="D195" s="41" t="s">
        <v>12</v>
      </c>
      <c r="E195" s="6">
        <v>2.4E-2</v>
      </c>
      <c r="F195" s="53">
        <f t="shared" si="55"/>
        <v>194</v>
      </c>
      <c r="G195" s="49">
        <v>46</v>
      </c>
      <c r="H195" s="4">
        <f t="shared" si="57"/>
        <v>1.1040000000000001</v>
      </c>
      <c r="I195" s="7">
        <f t="shared" si="52"/>
        <v>214.17599999999999</v>
      </c>
      <c r="J195" s="9">
        <f t="shared" si="53"/>
        <v>4.6559999999999997</v>
      </c>
      <c r="K195"/>
      <c r="L195" s="19"/>
      <c r="N195" s="25"/>
    </row>
    <row r="196" spans="1:19" ht="15.75" customHeight="1">
      <c r="A196" s="181"/>
      <c r="B196" s="64">
        <f t="shared" si="54"/>
        <v>2</v>
      </c>
      <c r="C196" s="219"/>
      <c r="D196" s="41" t="s">
        <v>13</v>
      </c>
      <c r="E196" s="45">
        <v>2.0000000000000001E-4</v>
      </c>
      <c r="F196" s="53">
        <f t="shared" si="55"/>
        <v>194</v>
      </c>
      <c r="G196" s="49">
        <v>440</v>
      </c>
      <c r="H196" s="4">
        <f t="shared" si="57"/>
        <v>8.8000000000000009E-2</v>
      </c>
      <c r="I196" s="7">
        <f t="shared" si="52"/>
        <v>17.071999999999999</v>
      </c>
      <c r="J196" s="9">
        <f t="shared" si="53"/>
        <v>3.8800000000000001E-2</v>
      </c>
    </row>
    <row r="197" spans="1:19" ht="15.75" customHeight="1">
      <c r="A197" s="181"/>
      <c r="B197" s="64">
        <f t="shared" si="54"/>
        <v>2</v>
      </c>
      <c r="C197" s="220"/>
      <c r="D197" s="41" t="s">
        <v>79</v>
      </c>
      <c r="E197" s="6">
        <v>0.17199999999999999</v>
      </c>
      <c r="F197" s="53">
        <f t="shared" si="55"/>
        <v>194</v>
      </c>
      <c r="G197" s="49"/>
      <c r="H197" s="4"/>
      <c r="I197" s="7"/>
      <c r="J197" s="9">
        <f t="shared" si="53"/>
        <v>33.367999999999995</v>
      </c>
      <c r="L197"/>
      <c r="M197"/>
      <c r="N197"/>
      <c r="O197"/>
    </row>
    <row r="198" spans="1:19" ht="15.75" customHeight="1">
      <c r="A198" s="181"/>
      <c r="B198" s="64">
        <f t="shared" si="54"/>
        <v>2</v>
      </c>
      <c r="C198" s="3" t="s">
        <v>38</v>
      </c>
      <c r="D198" s="46" t="s">
        <v>38</v>
      </c>
      <c r="E198" s="6">
        <v>0.04</v>
      </c>
      <c r="F198" s="53">
        <f t="shared" si="55"/>
        <v>194</v>
      </c>
      <c r="G198" s="49">
        <v>32</v>
      </c>
      <c r="H198" s="4">
        <f t="shared" ref="H198" si="58">G198*E198</f>
        <v>1.28</v>
      </c>
      <c r="I198" s="7">
        <f t="shared" ref="I198:I199" si="59">J198*G198</f>
        <v>248.32</v>
      </c>
      <c r="J198" s="9">
        <f t="shared" si="53"/>
        <v>7.76</v>
      </c>
    </row>
    <row r="199" spans="1:19" ht="15.75" customHeight="1">
      <c r="A199" s="181"/>
      <c r="B199" s="64">
        <f t="shared" si="54"/>
        <v>2</v>
      </c>
      <c r="C199" s="95" t="s">
        <v>22</v>
      </c>
      <c r="D199" s="44" t="s">
        <v>22</v>
      </c>
      <c r="E199" s="6">
        <v>0.05</v>
      </c>
      <c r="F199" s="53">
        <f t="shared" si="55"/>
        <v>194</v>
      </c>
      <c r="G199" s="50">
        <v>88</v>
      </c>
      <c r="H199" s="4">
        <f>G199*E199</f>
        <v>4.4000000000000004</v>
      </c>
      <c r="I199" s="7">
        <f t="shared" si="59"/>
        <v>853.60000000000014</v>
      </c>
      <c r="J199" s="9">
        <f t="shared" si="53"/>
        <v>9.7000000000000011</v>
      </c>
    </row>
    <row r="200" spans="1:19" ht="15.75" customHeight="1">
      <c r="A200" s="210" t="s">
        <v>41</v>
      </c>
      <c r="B200" s="210"/>
      <c r="C200" s="210"/>
      <c r="D200" s="210"/>
      <c r="E200" s="94"/>
      <c r="F200" s="94"/>
      <c r="G200" s="94"/>
      <c r="H200" s="2">
        <f>SUM(H178:H199)</f>
        <v>61</v>
      </c>
      <c r="I200" s="2">
        <f>SUM(I178:I199)</f>
        <v>11834</v>
      </c>
      <c r="J200" s="2">
        <f>SUM(J178:J199)</f>
        <v>189.78412525252523</v>
      </c>
      <c r="L200"/>
      <c r="M200"/>
      <c r="N200"/>
      <c r="O200"/>
    </row>
    <row r="201" spans="1:19" customFormat="1" ht="15.75" customHeight="1">
      <c r="R201" s="100"/>
      <c r="S201" s="100"/>
    </row>
    <row r="202" spans="1:19" customFormat="1" ht="15.75" customHeight="1">
      <c r="R202" s="100"/>
      <c r="S202" s="100"/>
    </row>
    <row r="203" spans="1:19" customFormat="1" ht="15.75" customHeight="1">
      <c r="R203" s="100"/>
      <c r="S203" s="100"/>
    </row>
    <row r="204" spans="1:19" customFormat="1" ht="15.75" customHeight="1">
      <c r="R204" s="100"/>
      <c r="S204" s="100"/>
    </row>
    <row r="205" spans="1:19" customFormat="1" ht="15.75" customHeight="1">
      <c r="R205" s="100"/>
      <c r="S205" s="100"/>
    </row>
    <row r="206" spans="1:19" customFormat="1" ht="15.75" customHeight="1">
      <c r="R206" s="100"/>
      <c r="S206" s="100"/>
    </row>
    <row r="207" spans="1:19" customFormat="1" ht="15.75" customHeight="1">
      <c r="R207" s="100"/>
      <c r="S207" s="100"/>
    </row>
    <row r="208" spans="1:19" customFormat="1" ht="15.75" customHeight="1">
      <c r="R208" s="100"/>
      <c r="S208" s="100"/>
    </row>
    <row r="209" spans="1:19" customFormat="1" ht="15.75" customHeight="1">
      <c r="R209" s="100"/>
      <c r="S209" s="100"/>
    </row>
    <row r="210" spans="1:19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9" ht="15.75" customHeight="1">
      <c r="A211" s="196" t="s">
        <v>67</v>
      </c>
      <c r="B211" s="61">
        <v>2</v>
      </c>
      <c r="C211" s="217" t="s">
        <v>78</v>
      </c>
      <c r="D211" s="41" t="s">
        <v>6</v>
      </c>
      <c r="E211" s="6">
        <v>4.5999999999999999E-2</v>
      </c>
      <c r="F211" s="49">
        <f>B211*97</f>
        <v>194</v>
      </c>
      <c r="G211" s="49">
        <v>20</v>
      </c>
      <c r="H211" s="4">
        <f>G211*E211</f>
        <v>0.91999999999999993</v>
      </c>
      <c r="I211" s="7">
        <f>J211*G211</f>
        <v>178.48</v>
      </c>
      <c r="J211" s="9">
        <f>F211*E211</f>
        <v>8.9239999999999995</v>
      </c>
    </row>
    <row r="212" spans="1:19" ht="15.75" customHeight="1">
      <c r="A212" s="196"/>
      <c r="B212" s="64">
        <f>B211</f>
        <v>2</v>
      </c>
      <c r="C212" s="217"/>
      <c r="D212" s="41" t="s">
        <v>102</v>
      </c>
      <c r="E212" s="6">
        <v>0.02</v>
      </c>
      <c r="F212" s="53">
        <f>F211</f>
        <v>194</v>
      </c>
      <c r="G212" s="50">
        <v>81</v>
      </c>
      <c r="H212" s="4">
        <f t="shared" ref="H212:H232" si="60">G212*E212</f>
        <v>1.62</v>
      </c>
      <c r="I212" s="7">
        <f t="shared" ref="I212:I232" si="61">J212*G212</f>
        <v>314.27999999999997</v>
      </c>
      <c r="J212" s="9">
        <f t="shared" ref="J212:J232" si="62">F212*E212</f>
        <v>3.88</v>
      </c>
    </row>
    <row r="213" spans="1:19" ht="15.75" customHeight="1">
      <c r="A213" s="196"/>
      <c r="B213" s="64">
        <f t="shared" ref="B213:B232" si="63">B212</f>
        <v>2</v>
      </c>
      <c r="C213" s="217"/>
      <c r="D213" s="42" t="s">
        <v>7</v>
      </c>
      <c r="E213" s="6">
        <v>3.0000000000000001E-3</v>
      </c>
      <c r="F213" s="53">
        <f t="shared" ref="F213:F232" si="64">F212</f>
        <v>194</v>
      </c>
      <c r="G213" s="51">
        <v>90</v>
      </c>
      <c r="H213" s="4">
        <f t="shared" si="60"/>
        <v>0.27</v>
      </c>
      <c r="I213" s="7">
        <f t="shared" si="61"/>
        <v>52.379999999999995</v>
      </c>
      <c r="J213" s="9">
        <f t="shared" si="62"/>
        <v>0.58199999999999996</v>
      </c>
    </row>
    <row r="214" spans="1:19" ht="15.75" customHeight="1">
      <c r="A214" s="196"/>
      <c r="B214" s="64">
        <f t="shared" si="63"/>
        <v>2</v>
      </c>
      <c r="C214" s="217"/>
      <c r="D214" s="41" t="s">
        <v>9</v>
      </c>
      <c r="E214" s="6">
        <v>1.3000000000000001E-2</v>
      </c>
      <c r="F214" s="53">
        <f t="shared" si="64"/>
        <v>194</v>
      </c>
      <c r="G214" s="51">
        <v>44</v>
      </c>
      <c r="H214" s="4">
        <f t="shared" si="60"/>
        <v>0.57200000000000006</v>
      </c>
      <c r="I214" s="7">
        <f t="shared" si="61"/>
        <v>110.96800000000002</v>
      </c>
      <c r="J214" s="9">
        <f t="shared" si="62"/>
        <v>2.5220000000000002</v>
      </c>
    </row>
    <row r="215" spans="1:19" ht="15.75" customHeight="1">
      <c r="A215" s="196"/>
      <c r="B215" s="64">
        <f t="shared" si="63"/>
        <v>2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4"/>
        <v>194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1"/>
        <v>1737.851999999998</v>
      </c>
      <c r="J215" s="9">
        <f t="shared" si="62"/>
        <v>5.2662181818181759</v>
      </c>
    </row>
    <row r="216" spans="1:19" ht="15.75" customHeight="1">
      <c r="A216" s="196"/>
      <c r="B216" s="64">
        <f t="shared" si="63"/>
        <v>2</v>
      </c>
      <c r="C216" s="219"/>
      <c r="D216" s="41" t="s">
        <v>8</v>
      </c>
      <c r="E216" s="6">
        <v>0.107</v>
      </c>
      <c r="F216" s="53">
        <f t="shared" si="64"/>
        <v>194</v>
      </c>
      <c r="G216" s="49">
        <v>28</v>
      </c>
      <c r="H216" s="4">
        <f t="shared" ref="H216:H220" si="65">G216*E216</f>
        <v>2.996</v>
      </c>
      <c r="I216" s="7">
        <f t="shared" si="61"/>
        <v>581.22399999999993</v>
      </c>
      <c r="J216" s="9">
        <f t="shared" si="62"/>
        <v>20.757999999999999</v>
      </c>
    </row>
    <row r="217" spans="1:19" ht="15.75" customHeight="1">
      <c r="A217" s="196"/>
      <c r="B217" s="64">
        <f t="shared" si="63"/>
        <v>2</v>
      </c>
      <c r="C217" s="219"/>
      <c r="D217" s="41" t="s">
        <v>87</v>
      </c>
      <c r="E217" s="6">
        <v>6.0000000000000001E-3</v>
      </c>
      <c r="F217" s="53">
        <f t="shared" si="64"/>
        <v>194</v>
      </c>
      <c r="G217" s="49">
        <v>82</v>
      </c>
      <c r="H217" s="4">
        <f t="shared" si="65"/>
        <v>0.49199999999999999</v>
      </c>
      <c r="I217" s="7">
        <f t="shared" si="61"/>
        <v>95.447999999999993</v>
      </c>
      <c r="J217" s="9">
        <f t="shared" si="62"/>
        <v>1.1639999999999999</v>
      </c>
    </row>
    <row r="218" spans="1:19" ht="15.75" customHeight="1">
      <c r="A218" s="196"/>
      <c r="B218" s="64">
        <f t="shared" si="63"/>
        <v>2</v>
      </c>
      <c r="C218" s="219"/>
      <c r="D218" s="41" t="s">
        <v>9</v>
      </c>
      <c r="E218" s="6">
        <v>1.3000000000000001E-2</v>
      </c>
      <c r="F218" s="53">
        <f t="shared" si="64"/>
        <v>194</v>
      </c>
      <c r="G218" s="49">
        <v>44</v>
      </c>
      <c r="H218" s="4">
        <f t="shared" si="65"/>
        <v>0.57200000000000006</v>
      </c>
      <c r="I218" s="7">
        <f t="shared" si="61"/>
        <v>110.96800000000002</v>
      </c>
      <c r="J218" s="9">
        <f t="shared" si="62"/>
        <v>2.5220000000000002</v>
      </c>
    </row>
    <row r="219" spans="1:19" ht="15.75" customHeight="1">
      <c r="A219" s="196"/>
      <c r="B219" s="64">
        <f t="shared" si="63"/>
        <v>2</v>
      </c>
      <c r="C219" s="219"/>
      <c r="D219" s="42" t="s">
        <v>11</v>
      </c>
      <c r="E219" s="6">
        <v>1.2E-2</v>
      </c>
      <c r="F219" s="53">
        <f t="shared" si="64"/>
        <v>194</v>
      </c>
      <c r="G219" s="49">
        <v>28</v>
      </c>
      <c r="H219" s="4">
        <f t="shared" si="65"/>
        <v>0.33600000000000002</v>
      </c>
      <c r="I219" s="7">
        <f t="shared" si="61"/>
        <v>65.183999999999997</v>
      </c>
      <c r="J219" s="9">
        <f t="shared" si="62"/>
        <v>2.3279999999999998</v>
      </c>
    </row>
    <row r="220" spans="1:19" ht="15.75" customHeight="1">
      <c r="A220" s="196"/>
      <c r="B220" s="64">
        <f t="shared" si="63"/>
        <v>2</v>
      </c>
      <c r="C220" s="219"/>
      <c r="D220" s="42" t="s">
        <v>7</v>
      </c>
      <c r="E220" s="6">
        <v>3.0000000000000001E-3</v>
      </c>
      <c r="F220" s="53">
        <f t="shared" si="64"/>
        <v>194</v>
      </c>
      <c r="G220" s="49">
        <v>90</v>
      </c>
      <c r="H220" s="4">
        <f t="shared" si="65"/>
        <v>0.27</v>
      </c>
      <c r="I220" s="7">
        <f t="shared" si="61"/>
        <v>52.379999999999995</v>
      </c>
      <c r="J220" s="9">
        <f t="shared" si="62"/>
        <v>0.58199999999999996</v>
      </c>
    </row>
    <row r="221" spans="1:19" ht="15.75" customHeight="1">
      <c r="A221" s="196"/>
      <c r="B221" s="64">
        <f t="shared" si="63"/>
        <v>2</v>
      </c>
      <c r="C221" s="219"/>
      <c r="D221" s="42" t="s">
        <v>32</v>
      </c>
      <c r="E221" s="6">
        <v>6.0000000000000001E-3</v>
      </c>
      <c r="F221" s="53">
        <f t="shared" si="64"/>
        <v>194</v>
      </c>
      <c r="G221" s="49">
        <v>170</v>
      </c>
      <c r="H221" s="4">
        <f>G221*E221</f>
        <v>1.02</v>
      </c>
      <c r="I221" s="7">
        <f t="shared" si="61"/>
        <v>197.88</v>
      </c>
      <c r="J221" s="9">
        <f t="shared" si="62"/>
        <v>1.1639999999999999</v>
      </c>
    </row>
    <row r="222" spans="1:19" ht="15.75" customHeight="1">
      <c r="A222" s="196"/>
      <c r="B222" s="64">
        <f t="shared" si="63"/>
        <v>2</v>
      </c>
      <c r="C222" s="220"/>
      <c r="D222" s="42" t="s">
        <v>79</v>
      </c>
      <c r="E222" s="6">
        <v>0.188</v>
      </c>
      <c r="F222" s="53">
        <f t="shared" si="64"/>
        <v>194</v>
      </c>
      <c r="G222" s="49"/>
      <c r="H222" s="4"/>
      <c r="I222" s="7"/>
      <c r="J222" s="9">
        <f t="shared" si="62"/>
        <v>36.472000000000001</v>
      </c>
    </row>
    <row r="223" spans="1:19" ht="15.75" customHeight="1">
      <c r="A223" s="196"/>
      <c r="B223" s="64">
        <f t="shared" si="63"/>
        <v>2</v>
      </c>
      <c r="C223" s="221" t="s">
        <v>86</v>
      </c>
      <c r="D223" s="41" t="s">
        <v>81</v>
      </c>
      <c r="E223" s="6">
        <v>8.8999999999999996E-2</v>
      </c>
      <c r="F223" s="53">
        <f t="shared" si="64"/>
        <v>194</v>
      </c>
      <c r="G223" s="49">
        <v>330</v>
      </c>
      <c r="H223" s="4">
        <f>G223*E223</f>
        <v>29.369999999999997</v>
      </c>
      <c r="I223" s="7">
        <f t="shared" ref="I223:I225" si="66">J223*G223</f>
        <v>5697.78</v>
      </c>
      <c r="J223" s="9">
        <f t="shared" si="62"/>
        <v>17.265999999999998</v>
      </c>
    </row>
    <row r="224" spans="1:19" ht="15.75" customHeight="1">
      <c r="A224" s="196"/>
      <c r="B224" s="64">
        <f t="shared" si="63"/>
        <v>2</v>
      </c>
      <c r="C224" s="222"/>
      <c r="D224" s="41" t="s">
        <v>9</v>
      </c>
      <c r="E224" s="6">
        <v>3.0000000000000001E-3</v>
      </c>
      <c r="F224" s="53">
        <f t="shared" si="64"/>
        <v>194</v>
      </c>
      <c r="G224" s="49">
        <v>44</v>
      </c>
      <c r="H224" s="4">
        <f t="shared" ref="H224:H225" si="67">G224*E224</f>
        <v>0.13200000000000001</v>
      </c>
      <c r="I224" s="7">
        <f t="shared" si="66"/>
        <v>25.607999999999997</v>
      </c>
      <c r="J224" s="9">
        <f t="shared" si="62"/>
        <v>0.58199999999999996</v>
      </c>
    </row>
    <row r="225" spans="1:15" ht="15.75" customHeight="1">
      <c r="A225" s="196"/>
      <c r="B225" s="64">
        <f t="shared" si="63"/>
        <v>2</v>
      </c>
      <c r="C225" s="223"/>
      <c r="D225" s="41" t="s">
        <v>11</v>
      </c>
      <c r="E225" s="6">
        <v>3.0000000000000001E-3</v>
      </c>
      <c r="F225" s="53">
        <f t="shared" si="64"/>
        <v>194</v>
      </c>
      <c r="G225" s="49">
        <v>28</v>
      </c>
      <c r="H225" s="4">
        <f t="shared" si="67"/>
        <v>8.4000000000000005E-2</v>
      </c>
      <c r="I225" s="7">
        <f t="shared" si="66"/>
        <v>16.295999999999999</v>
      </c>
      <c r="J225" s="9">
        <f t="shared" si="62"/>
        <v>0.58199999999999996</v>
      </c>
    </row>
    <row r="226" spans="1:15" ht="15.75" customHeight="1">
      <c r="A226" s="196"/>
      <c r="B226" s="64">
        <f t="shared" si="63"/>
        <v>2</v>
      </c>
      <c r="C226" s="218" t="s">
        <v>42</v>
      </c>
      <c r="D226" s="41" t="s">
        <v>44</v>
      </c>
      <c r="E226" s="6">
        <v>5.0999999999999997E-2</v>
      </c>
      <c r="F226" s="53">
        <f t="shared" si="64"/>
        <v>194</v>
      </c>
      <c r="G226" s="49">
        <v>50</v>
      </c>
      <c r="H226" s="4">
        <f>G226*E226</f>
        <v>2.5499999999999998</v>
      </c>
      <c r="I226" s="7">
        <f t="shared" si="61"/>
        <v>494.7</v>
      </c>
      <c r="J226" s="9">
        <f t="shared" si="62"/>
        <v>9.8940000000000001</v>
      </c>
    </row>
    <row r="227" spans="1:15" ht="15.75" customHeight="1">
      <c r="A227" s="196"/>
      <c r="B227" s="64">
        <f t="shared" si="63"/>
        <v>2</v>
      </c>
      <c r="C227" s="220"/>
      <c r="D227" s="41" t="s">
        <v>27</v>
      </c>
      <c r="E227" s="6">
        <v>5.0000000000000001E-3</v>
      </c>
      <c r="F227" s="53">
        <f t="shared" si="64"/>
        <v>194</v>
      </c>
      <c r="G227" s="49">
        <v>710</v>
      </c>
      <c r="H227" s="4">
        <f t="shared" si="60"/>
        <v>3.5500000000000003</v>
      </c>
      <c r="I227" s="7">
        <f t="shared" si="61"/>
        <v>688.69999999999993</v>
      </c>
      <c r="J227" s="9">
        <f t="shared" si="62"/>
        <v>0.97</v>
      </c>
    </row>
    <row r="228" spans="1:15" ht="15.75" customHeight="1">
      <c r="A228" s="196"/>
      <c r="B228" s="64">
        <f t="shared" si="63"/>
        <v>2</v>
      </c>
      <c r="C228" s="218" t="s">
        <v>39</v>
      </c>
      <c r="D228" s="41" t="s">
        <v>76</v>
      </c>
      <c r="E228" s="8">
        <v>0.02</v>
      </c>
      <c r="F228" s="53">
        <f t="shared" si="64"/>
        <v>194</v>
      </c>
      <c r="G228" s="49">
        <v>250</v>
      </c>
      <c r="H228" s="4">
        <f t="shared" si="60"/>
        <v>5</v>
      </c>
      <c r="I228" s="7">
        <f t="shared" si="61"/>
        <v>970</v>
      </c>
      <c r="J228" s="9">
        <f t="shared" si="62"/>
        <v>3.88</v>
      </c>
      <c r="L228"/>
      <c r="M228"/>
      <c r="N228"/>
      <c r="O228"/>
    </row>
    <row r="229" spans="1:15" s="17" customFormat="1" ht="15.75" customHeight="1">
      <c r="A229" s="196"/>
      <c r="B229" s="64">
        <f t="shared" si="63"/>
        <v>2</v>
      </c>
      <c r="C229" s="219"/>
      <c r="D229" s="41" t="s">
        <v>12</v>
      </c>
      <c r="E229" s="8">
        <v>0.02</v>
      </c>
      <c r="F229" s="53">
        <f t="shared" si="64"/>
        <v>194</v>
      </c>
      <c r="G229" s="49">
        <v>46</v>
      </c>
      <c r="H229" s="4">
        <f t="shared" si="60"/>
        <v>0.92</v>
      </c>
      <c r="I229" s="7">
        <f t="shared" si="61"/>
        <v>178.48</v>
      </c>
      <c r="J229" s="9">
        <f t="shared" si="62"/>
        <v>3.88</v>
      </c>
      <c r="K229"/>
      <c r="L229"/>
      <c r="M229"/>
      <c r="N229"/>
      <c r="O229"/>
    </row>
    <row r="230" spans="1:15" ht="15.75" customHeight="1">
      <c r="A230" s="196"/>
      <c r="B230" s="64">
        <f t="shared" si="63"/>
        <v>2</v>
      </c>
      <c r="C230" s="219"/>
      <c r="D230" s="41" t="s">
        <v>13</v>
      </c>
      <c r="E230" s="20">
        <v>2.0000000000000001E-4</v>
      </c>
      <c r="F230" s="53">
        <f t="shared" si="64"/>
        <v>194</v>
      </c>
      <c r="G230" s="49">
        <v>440</v>
      </c>
      <c r="H230" s="4">
        <f t="shared" si="60"/>
        <v>8.8000000000000009E-2</v>
      </c>
      <c r="I230" s="7">
        <f t="shared" si="61"/>
        <v>17.071999999999999</v>
      </c>
      <c r="J230" s="9">
        <f t="shared" si="62"/>
        <v>3.8800000000000001E-2</v>
      </c>
      <c r="L230"/>
      <c r="M230"/>
      <c r="N230"/>
      <c r="O230"/>
    </row>
    <row r="231" spans="1:15" ht="15.75" customHeight="1">
      <c r="A231" s="196"/>
      <c r="B231" s="64">
        <f t="shared" si="63"/>
        <v>2</v>
      </c>
      <c r="C231" s="220"/>
      <c r="D231" s="41" t="s">
        <v>79</v>
      </c>
      <c r="E231" s="8">
        <v>0.2</v>
      </c>
      <c r="F231" s="53">
        <f t="shared" si="64"/>
        <v>194</v>
      </c>
      <c r="G231" s="49"/>
      <c r="H231" s="4"/>
      <c r="I231" s="7"/>
      <c r="J231" s="9">
        <f t="shared" si="62"/>
        <v>38.800000000000004</v>
      </c>
      <c r="L231"/>
      <c r="M231"/>
      <c r="N231"/>
      <c r="O231"/>
    </row>
    <row r="232" spans="1:15" ht="15.75" customHeight="1">
      <c r="A232" s="196"/>
      <c r="B232" s="64">
        <f t="shared" si="63"/>
        <v>2</v>
      </c>
      <c r="C232" s="3" t="s">
        <v>38</v>
      </c>
      <c r="D232" s="46" t="s">
        <v>38</v>
      </c>
      <c r="E232" s="6">
        <v>0.04</v>
      </c>
      <c r="F232" s="53">
        <f t="shared" si="64"/>
        <v>194</v>
      </c>
      <c r="G232" s="49">
        <v>32</v>
      </c>
      <c r="H232" s="4">
        <f t="shared" si="60"/>
        <v>1.28</v>
      </c>
      <c r="I232" s="7">
        <f t="shared" si="61"/>
        <v>248.32</v>
      </c>
      <c r="J232" s="9">
        <f t="shared" si="62"/>
        <v>7.76</v>
      </c>
    </row>
    <row r="233" spans="1:15" ht="15.75" customHeight="1">
      <c r="A233" s="210" t="s">
        <v>41</v>
      </c>
      <c r="B233" s="210"/>
      <c r="C233" s="210"/>
      <c r="D233" s="210"/>
      <c r="E233" s="94"/>
      <c r="F233" s="94"/>
      <c r="G233" s="94"/>
      <c r="H233" s="2">
        <f>SUM(H211:H232)</f>
        <v>60.999999999999986</v>
      </c>
      <c r="I233" s="2">
        <f t="shared" ref="I233:J233" si="68">SUM(I211:I232)</f>
        <v>11834</v>
      </c>
      <c r="J233" s="2">
        <f t="shared" si="68"/>
        <v>169.81701818181813</v>
      </c>
    </row>
    <row r="234" spans="1:15" ht="15.75" customHeight="1">
      <c r="A234" s="180" t="s">
        <v>68</v>
      </c>
      <c r="B234" s="61">
        <v>2</v>
      </c>
      <c r="C234" s="229" t="s">
        <v>36</v>
      </c>
      <c r="D234" s="41" t="s">
        <v>6</v>
      </c>
      <c r="E234" s="6">
        <v>3.6000000000000004E-2</v>
      </c>
      <c r="F234" s="49">
        <f>B234*97</f>
        <v>194</v>
      </c>
      <c r="G234" s="49">
        <v>20</v>
      </c>
      <c r="H234" s="4">
        <f>G234*E234</f>
        <v>0.72000000000000008</v>
      </c>
      <c r="I234" s="7">
        <f>J234*G234</f>
        <v>139.68</v>
      </c>
      <c r="J234" s="9">
        <f>F234*E234</f>
        <v>6.9840000000000009</v>
      </c>
    </row>
    <row r="235" spans="1:15" ht="15.75" customHeight="1">
      <c r="A235" s="181"/>
      <c r="B235" s="64">
        <f>B234</f>
        <v>2</v>
      </c>
      <c r="C235" s="229"/>
      <c r="D235" s="41" t="s">
        <v>15</v>
      </c>
      <c r="E235" s="6">
        <v>0.01</v>
      </c>
      <c r="F235" s="53">
        <f>F234</f>
        <v>194</v>
      </c>
      <c r="G235" s="49">
        <v>140</v>
      </c>
      <c r="H235" s="4">
        <f t="shared" ref="H235:H258" si="69">G235*E235</f>
        <v>1.4000000000000001</v>
      </c>
      <c r="I235" s="7">
        <f t="shared" ref="I235:I258" si="70">J235*G235</f>
        <v>271.59999999999997</v>
      </c>
      <c r="J235" s="9">
        <f t="shared" ref="J235:J258" si="71">F235*E235</f>
        <v>1.94</v>
      </c>
    </row>
    <row r="236" spans="1:15" ht="15.75" customHeight="1">
      <c r="A236" s="181"/>
      <c r="B236" s="64">
        <f t="shared" ref="B236:B258" si="72">B235</f>
        <v>2</v>
      </c>
      <c r="C236" s="229"/>
      <c r="D236" s="41" t="s">
        <v>17</v>
      </c>
      <c r="E236" s="6">
        <v>0.01</v>
      </c>
      <c r="F236" s="53">
        <f t="shared" ref="F236:F239" si="73">F235</f>
        <v>194</v>
      </c>
      <c r="G236" s="50">
        <v>150</v>
      </c>
      <c r="H236" s="4">
        <f t="shared" si="69"/>
        <v>1.5</v>
      </c>
      <c r="I236" s="7">
        <f t="shared" si="70"/>
        <v>291</v>
      </c>
      <c r="J236" s="9">
        <f t="shared" si="71"/>
        <v>1.94</v>
      </c>
    </row>
    <row r="237" spans="1:15" ht="15.75" customHeight="1">
      <c r="A237" s="181"/>
      <c r="B237" s="64">
        <f t="shared" si="72"/>
        <v>2</v>
      </c>
      <c r="C237" s="229"/>
      <c r="D237" s="42" t="s">
        <v>7</v>
      </c>
      <c r="E237" s="6">
        <v>4.0000000000000001E-3</v>
      </c>
      <c r="F237" s="53">
        <f t="shared" si="73"/>
        <v>194</v>
      </c>
      <c r="G237" s="51">
        <v>90</v>
      </c>
      <c r="H237" s="4">
        <f t="shared" si="69"/>
        <v>0.36</v>
      </c>
      <c r="I237" s="7">
        <f t="shared" si="70"/>
        <v>69.84</v>
      </c>
      <c r="J237" s="9">
        <f t="shared" si="71"/>
        <v>0.77600000000000002</v>
      </c>
      <c r="L237"/>
      <c r="M237"/>
      <c r="N237"/>
      <c r="O237"/>
    </row>
    <row r="238" spans="1:15" ht="15.75" customHeight="1">
      <c r="A238" s="181"/>
      <c r="B238" s="64">
        <f t="shared" si="72"/>
        <v>2</v>
      </c>
      <c r="C238" s="185" t="s">
        <v>40</v>
      </c>
      <c r="D238" s="41" t="s">
        <v>4</v>
      </c>
      <c r="E238" s="5">
        <v>2.5000000000000001E-2</v>
      </c>
      <c r="F238" s="53">
        <f t="shared" si="73"/>
        <v>194</v>
      </c>
      <c r="G238" s="49">
        <v>25</v>
      </c>
      <c r="H238" s="4">
        <f t="shared" si="69"/>
        <v>0.625</v>
      </c>
      <c r="I238" s="7">
        <f t="shared" si="70"/>
        <v>121.25000000000001</v>
      </c>
      <c r="J238" s="9">
        <f t="shared" si="71"/>
        <v>4.8500000000000005</v>
      </c>
      <c r="L238"/>
      <c r="M238"/>
      <c r="N238"/>
      <c r="O238"/>
    </row>
    <row r="239" spans="1:15" ht="15.75" customHeight="1">
      <c r="A239" s="181"/>
      <c r="B239" s="64">
        <f t="shared" si="72"/>
        <v>2</v>
      </c>
      <c r="C239" s="186"/>
      <c r="D239" s="41" t="s">
        <v>6</v>
      </c>
      <c r="E239" s="8">
        <v>0.05</v>
      </c>
      <c r="F239" s="53">
        <f t="shared" si="73"/>
        <v>194</v>
      </c>
      <c r="G239" s="50">
        <v>20</v>
      </c>
      <c r="H239" s="4">
        <f t="shared" si="69"/>
        <v>1</v>
      </c>
      <c r="I239" s="7">
        <f t="shared" si="70"/>
        <v>194.00000000000003</v>
      </c>
      <c r="J239" s="9">
        <f t="shared" si="71"/>
        <v>9.7000000000000011</v>
      </c>
      <c r="L239"/>
      <c r="M239"/>
      <c r="N239"/>
      <c r="O239"/>
    </row>
    <row r="240" spans="1:15" ht="15.75" customHeight="1">
      <c r="A240" s="181"/>
      <c r="B240" s="64">
        <f t="shared" si="72"/>
        <v>2</v>
      </c>
      <c r="C240" s="186"/>
      <c r="D240" s="41" t="s">
        <v>8</v>
      </c>
      <c r="E240" s="5">
        <v>2.7E-2</v>
      </c>
      <c r="F240" s="53">
        <f t="shared" ref="F240:F258" si="74">F239</f>
        <v>194</v>
      </c>
      <c r="G240" s="51">
        <v>28</v>
      </c>
      <c r="H240" s="4">
        <f t="shared" si="69"/>
        <v>0.75600000000000001</v>
      </c>
      <c r="I240" s="7">
        <f t="shared" si="70"/>
        <v>146.66399999999999</v>
      </c>
      <c r="J240" s="9">
        <f t="shared" si="71"/>
        <v>5.2379999999999995</v>
      </c>
      <c r="L240"/>
      <c r="M240"/>
      <c r="N240"/>
      <c r="O240"/>
    </row>
    <row r="241" spans="1:15" ht="15.75" customHeight="1">
      <c r="A241" s="181"/>
      <c r="B241" s="64">
        <f t="shared" si="72"/>
        <v>2</v>
      </c>
      <c r="C241" s="186"/>
      <c r="D241" s="41" t="s">
        <v>9</v>
      </c>
      <c r="E241" s="5">
        <v>1.2999999999999999E-2</v>
      </c>
      <c r="F241" s="53">
        <f t="shared" si="74"/>
        <v>194</v>
      </c>
      <c r="G241" s="52">
        <v>44</v>
      </c>
      <c r="H241" s="4">
        <f t="shared" si="69"/>
        <v>0.57199999999999995</v>
      </c>
      <c r="I241" s="7">
        <f t="shared" si="70"/>
        <v>110.96799999999999</v>
      </c>
      <c r="J241" s="9">
        <f t="shared" si="71"/>
        <v>2.5219999999999998</v>
      </c>
      <c r="L241"/>
      <c r="M241"/>
      <c r="N241"/>
      <c r="O241"/>
    </row>
    <row r="242" spans="1:15" ht="15.75" customHeight="1">
      <c r="A242" s="181"/>
      <c r="B242" s="64">
        <f t="shared" si="72"/>
        <v>2</v>
      </c>
      <c r="C242" s="186"/>
      <c r="D242" s="41" t="s">
        <v>11</v>
      </c>
      <c r="E242" s="5">
        <v>1.2E-2</v>
      </c>
      <c r="F242" s="53">
        <f t="shared" si="74"/>
        <v>194</v>
      </c>
      <c r="G242" s="49">
        <v>28</v>
      </c>
      <c r="H242" s="4">
        <f t="shared" si="69"/>
        <v>0.33600000000000002</v>
      </c>
      <c r="I242" s="7">
        <f t="shared" si="70"/>
        <v>65.183999999999997</v>
      </c>
      <c r="J242" s="9">
        <f t="shared" si="71"/>
        <v>2.3279999999999998</v>
      </c>
      <c r="L242"/>
      <c r="M242"/>
      <c r="N242"/>
      <c r="O242"/>
    </row>
    <row r="243" spans="1:15" ht="15.75" customHeight="1">
      <c r="A243" s="181"/>
      <c r="B243" s="64">
        <f t="shared" si="72"/>
        <v>2</v>
      </c>
      <c r="C243" s="186"/>
      <c r="D243" s="41" t="s">
        <v>32</v>
      </c>
      <c r="E243" s="5">
        <v>7.4999999999999997E-3</v>
      </c>
      <c r="F243" s="53">
        <f t="shared" si="74"/>
        <v>194</v>
      </c>
      <c r="G243" s="49">
        <v>170</v>
      </c>
      <c r="H243" s="4">
        <f t="shared" si="69"/>
        <v>1.2749999999999999</v>
      </c>
      <c r="I243" s="7">
        <f t="shared" si="70"/>
        <v>247.34999999999997</v>
      </c>
      <c r="J243" s="9">
        <f t="shared" si="71"/>
        <v>1.4549999999999998</v>
      </c>
      <c r="L243"/>
      <c r="M243"/>
      <c r="N243"/>
      <c r="O243"/>
    </row>
    <row r="244" spans="1:15" ht="15.75" customHeight="1">
      <c r="A244" s="181"/>
      <c r="B244" s="64">
        <f t="shared" si="72"/>
        <v>2</v>
      </c>
      <c r="C244" s="186"/>
      <c r="D244" s="41" t="s">
        <v>27</v>
      </c>
      <c r="E244" s="5">
        <v>5.0000000000000001E-3</v>
      </c>
      <c r="F244" s="53">
        <f t="shared" si="74"/>
        <v>194</v>
      </c>
      <c r="G244" s="49">
        <v>710</v>
      </c>
      <c r="H244" s="4">
        <f t="shared" si="69"/>
        <v>3.5500000000000003</v>
      </c>
      <c r="I244" s="7">
        <f t="shared" si="70"/>
        <v>688.69999999999993</v>
      </c>
      <c r="J244" s="9">
        <f t="shared" si="71"/>
        <v>0.97</v>
      </c>
      <c r="L244"/>
      <c r="M244"/>
      <c r="N244"/>
      <c r="O244"/>
    </row>
    <row r="245" spans="1:15" ht="15.75" customHeight="1">
      <c r="A245" s="181"/>
      <c r="B245" s="64">
        <f t="shared" si="72"/>
        <v>2</v>
      </c>
      <c r="C245" s="186"/>
      <c r="D245" s="41" t="s">
        <v>12</v>
      </c>
      <c r="E245" s="5">
        <v>2.5000000000000001E-3</v>
      </c>
      <c r="F245" s="53">
        <f t="shared" si="74"/>
        <v>194</v>
      </c>
      <c r="G245" s="49">
        <v>46</v>
      </c>
      <c r="H245" s="4">
        <f t="shared" si="69"/>
        <v>0.115</v>
      </c>
      <c r="I245" s="7">
        <f t="shared" si="70"/>
        <v>22.31</v>
      </c>
      <c r="J245" s="9">
        <f t="shared" si="71"/>
        <v>0.48499999999999999</v>
      </c>
      <c r="L245"/>
      <c r="M245"/>
      <c r="N245"/>
      <c r="O245"/>
    </row>
    <row r="246" spans="1:15" ht="15.75" customHeight="1">
      <c r="A246" s="181"/>
      <c r="B246" s="64">
        <f t="shared" si="72"/>
        <v>2</v>
      </c>
      <c r="C246" s="186"/>
      <c r="D246" s="41" t="s">
        <v>13</v>
      </c>
      <c r="E246" s="5">
        <v>4.0000000000000002E-4</v>
      </c>
      <c r="F246" s="53">
        <f t="shared" si="74"/>
        <v>194</v>
      </c>
      <c r="G246" s="49">
        <v>440</v>
      </c>
      <c r="H246" s="4">
        <f t="shared" si="69"/>
        <v>0.17600000000000002</v>
      </c>
      <c r="I246" s="7">
        <f t="shared" si="70"/>
        <v>34.143999999999998</v>
      </c>
      <c r="J246" s="9">
        <f t="shared" si="71"/>
        <v>7.7600000000000002E-2</v>
      </c>
      <c r="L246"/>
      <c r="M246"/>
      <c r="N246"/>
      <c r="O246"/>
    </row>
    <row r="247" spans="1:15" ht="15.75" customHeight="1">
      <c r="A247" s="181"/>
      <c r="B247" s="64">
        <f t="shared" si="72"/>
        <v>2</v>
      </c>
      <c r="C247" s="187"/>
      <c r="D247" s="41" t="s">
        <v>79</v>
      </c>
      <c r="E247" s="8">
        <v>0.2</v>
      </c>
      <c r="F247" s="53">
        <f t="shared" si="74"/>
        <v>194</v>
      </c>
      <c r="G247" s="49"/>
      <c r="H247" s="4"/>
      <c r="I247" s="7"/>
      <c r="J247" s="9">
        <f>F247*E247</f>
        <v>38.800000000000004</v>
      </c>
      <c r="L247"/>
      <c r="M247"/>
      <c r="N247"/>
      <c r="O247"/>
    </row>
    <row r="248" spans="1:15" ht="15.75" customHeight="1">
      <c r="A248" s="181"/>
      <c r="B248" s="64">
        <f t="shared" si="72"/>
        <v>2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4"/>
        <v>194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70"/>
        <v>3084.4060000000022</v>
      </c>
      <c r="J248" s="6">
        <f t="shared" si="71"/>
        <v>9.3466848484848555</v>
      </c>
      <c r="L248"/>
      <c r="M248"/>
      <c r="N248"/>
      <c r="O248"/>
    </row>
    <row r="249" spans="1:15" ht="15.75" customHeight="1">
      <c r="A249" s="181"/>
      <c r="B249" s="64">
        <f t="shared" si="72"/>
        <v>2</v>
      </c>
      <c r="C249" s="230"/>
      <c r="D249" s="42" t="s">
        <v>38</v>
      </c>
      <c r="E249" s="6">
        <v>9.0000000000000011E-3</v>
      </c>
      <c r="F249" s="53">
        <f t="shared" si="74"/>
        <v>194</v>
      </c>
      <c r="G249" s="50">
        <v>32</v>
      </c>
      <c r="H249" s="4">
        <f t="shared" si="69"/>
        <v>0.28800000000000003</v>
      </c>
      <c r="I249" s="7">
        <f t="shared" si="70"/>
        <v>55.872000000000007</v>
      </c>
      <c r="J249" s="6">
        <f t="shared" si="71"/>
        <v>1.7460000000000002</v>
      </c>
      <c r="L249"/>
      <c r="M249"/>
      <c r="N249"/>
      <c r="O249"/>
    </row>
    <row r="250" spans="1:15" ht="15.75" customHeight="1">
      <c r="A250" s="181"/>
      <c r="B250" s="64">
        <f t="shared" si="72"/>
        <v>2</v>
      </c>
      <c r="C250" s="230"/>
      <c r="D250" s="42" t="s">
        <v>69</v>
      </c>
      <c r="E250" s="6">
        <v>1.2E-2</v>
      </c>
      <c r="F250" s="53">
        <f t="shared" si="74"/>
        <v>194</v>
      </c>
      <c r="G250" s="50">
        <v>90</v>
      </c>
      <c r="H250" s="4">
        <f t="shared" si="69"/>
        <v>1.08</v>
      </c>
      <c r="I250" s="7">
        <f t="shared" si="70"/>
        <v>209.51999999999998</v>
      </c>
      <c r="J250" s="6">
        <f t="shared" si="71"/>
        <v>2.3279999999999998</v>
      </c>
      <c r="L250"/>
      <c r="M250"/>
      <c r="N250"/>
      <c r="O250"/>
    </row>
    <row r="251" spans="1:15" ht="15.75" customHeight="1">
      <c r="A251" s="181"/>
      <c r="B251" s="64">
        <f t="shared" si="72"/>
        <v>2</v>
      </c>
      <c r="C251" s="230"/>
      <c r="D251" s="42" t="s">
        <v>19</v>
      </c>
      <c r="E251" s="6">
        <v>5.0000000000000001E-3</v>
      </c>
      <c r="F251" s="53">
        <f t="shared" si="74"/>
        <v>194</v>
      </c>
      <c r="G251" s="50">
        <v>100</v>
      </c>
      <c r="H251" s="4">
        <f t="shared" si="69"/>
        <v>0.5</v>
      </c>
      <c r="I251" s="7">
        <f t="shared" si="70"/>
        <v>97</v>
      </c>
      <c r="J251" s="6">
        <f t="shared" si="71"/>
        <v>0.97</v>
      </c>
      <c r="L251"/>
      <c r="M251"/>
      <c r="N251"/>
      <c r="O251"/>
    </row>
    <row r="252" spans="1:15" ht="15.75" customHeight="1">
      <c r="A252" s="181"/>
      <c r="B252" s="64">
        <f t="shared" si="72"/>
        <v>2</v>
      </c>
      <c r="C252" s="230"/>
      <c r="D252" s="42" t="s">
        <v>7</v>
      </c>
      <c r="E252" s="6">
        <v>3.0000000000000001E-3</v>
      </c>
      <c r="F252" s="53">
        <f t="shared" si="74"/>
        <v>194</v>
      </c>
      <c r="G252" s="50">
        <v>90</v>
      </c>
      <c r="H252" s="4">
        <f t="shared" si="69"/>
        <v>0.27</v>
      </c>
      <c r="I252" s="7">
        <f t="shared" si="70"/>
        <v>52.379999999999995</v>
      </c>
      <c r="J252" s="6">
        <f t="shared" si="71"/>
        <v>0.58199999999999996</v>
      </c>
      <c r="L252"/>
      <c r="M252"/>
      <c r="N252"/>
      <c r="O252"/>
    </row>
    <row r="253" spans="1:15" ht="15.75" customHeight="1">
      <c r="A253" s="181"/>
      <c r="B253" s="64">
        <f t="shared" si="72"/>
        <v>2</v>
      </c>
      <c r="C253" s="231" t="s">
        <v>37</v>
      </c>
      <c r="D253" s="41" t="s">
        <v>8</v>
      </c>
      <c r="E253" s="6">
        <v>0.17100000000000001</v>
      </c>
      <c r="F253" s="53">
        <f t="shared" si="74"/>
        <v>194</v>
      </c>
      <c r="G253" s="49">
        <v>28</v>
      </c>
      <c r="H253" s="4">
        <f t="shared" si="69"/>
        <v>4.7880000000000003</v>
      </c>
      <c r="I253" s="7">
        <f t="shared" si="70"/>
        <v>928.87199999999996</v>
      </c>
      <c r="J253" s="9">
        <f t="shared" si="71"/>
        <v>33.173999999999999</v>
      </c>
    </row>
    <row r="254" spans="1:15" ht="15.75" customHeight="1">
      <c r="A254" s="181"/>
      <c r="B254" s="64">
        <f t="shared" si="72"/>
        <v>2</v>
      </c>
      <c r="C254" s="231"/>
      <c r="D254" s="41" t="s">
        <v>27</v>
      </c>
      <c r="E254" s="6">
        <v>5.0000000000000001E-3</v>
      </c>
      <c r="F254" s="53">
        <f t="shared" si="74"/>
        <v>194</v>
      </c>
      <c r="G254" s="49">
        <v>710</v>
      </c>
      <c r="H254" s="4">
        <f t="shared" si="69"/>
        <v>3.5500000000000003</v>
      </c>
      <c r="I254" s="7">
        <f t="shared" si="70"/>
        <v>688.69999999999993</v>
      </c>
      <c r="J254" s="9">
        <f t="shared" si="71"/>
        <v>0.97</v>
      </c>
    </row>
    <row r="255" spans="1:15" ht="15.75" customHeight="1">
      <c r="A255" s="181"/>
      <c r="B255" s="64">
        <f t="shared" si="72"/>
        <v>2</v>
      </c>
      <c r="C255" s="231"/>
      <c r="D255" s="41" t="s">
        <v>69</v>
      </c>
      <c r="E255" s="6">
        <v>2.4E-2</v>
      </c>
      <c r="F255" s="53">
        <f t="shared" si="74"/>
        <v>194</v>
      </c>
      <c r="G255" s="49">
        <v>90</v>
      </c>
      <c r="H255" s="4">
        <f t="shared" si="69"/>
        <v>2.16</v>
      </c>
      <c r="I255" s="7">
        <f t="shared" si="70"/>
        <v>419.03999999999996</v>
      </c>
      <c r="J255" s="9">
        <f t="shared" si="71"/>
        <v>4.6559999999999997</v>
      </c>
    </row>
    <row r="256" spans="1:15" ht="15.75" customHeight="1">
      <c r="A256" s="181"/>
      <c r="B256" s="64">
        <f t="shared" si="72"/>
        <v>2</v>
      </c>
      <c r="C256" s="93" t="s">
        <v>65</v>
      </c>
      <c r="D256" s="43" t="s">
        <v>65</v>
      </c>
      <c r="E256" s="8">
        <v>0.2</v>
      </c>
      <c r="F256" s="53">
        <f t="shared" si="74"/>
        <v>194</v>
      </c>
      <c r="G256" s="49">
        <v>72</v>
      </c>
      <c r="H256" s="5">
        <f t="shared" si="69"/>
        <v>14.4</v>
      </c>
      <c r="I256" s="7">
        <f t="shared" si="70"/>
        <v>2793.6000000000004</v>
      </c>
      <c r="J256" s="9">
        <f t="shared" si="71"/>
        <v>38.800000000000004</v>
      </c>
      <c r="L256"/>
      <c r="M256"/>
      <c r="N256"/>
      <c r="O256"/>
    </row>
    <row r="257" spans="1:19" ht="15.75" customHeight="1">
      <c r="A257" s="181"/>
      <c r="B257" s="64">
        <f t="shared" si="72"/>
        <v>2</v>
      </c>
      <c r="C257" s="3" t="s">
        <v>38</v>
      </c>
      <c r="D257" s="46" t="s">
        <v>38</v>
      </c>
      <c r="E257" s="6">
        <v>0.04</v>
      </c>
      <c r="F257" s="53">
        <f t="shared" si="74"/>
        <v>194</v>
      </c>
      <c r="G257" s="49">
        <v>32</v>
      </c>
      <c r="H257" s="4">
        <f t="shared" si="69"/>
        <v>1.28</v>
      </c>
      <c r="I257" s="7">
        <f t="shared" si="70"/>
        <v>248.32</v>
      </c>
      <c r="J257" s="9">
        <f t="shared" si="71"/>
        <v>7.76</v>
      </c>
    </row>
    <row r="258" spans="1:19" ht="15.75" customHeight="1">
      <c r="A258" s="197"/>
      <c r="B258" s="64">
        <f t="shared" si="72"/>
        <v>2</v>
      </c>
      <c r="C258" s="95" t="s">
        <v>22</v>
      </c>
      <c r="D258" s="44" t="s">
        <v>22</v>
      </c>
      <c r="E258" s="6">
        <v>0.05</v>
      </c>
      <c r="F258" s="53">
        <f t="shared" si="74"/>
        <v>194</v>
      </c>
      <c r="G258" s="50">
        <v>88</v>
      </c>
      <c r="H258" s="4">
        <f t="shared" si="69"/>
        <v>4.4000000000000004</v>
      </c>
      <c r="I258" s="7">
        <f t="shared" si="70"/>
        <v>853.60000000000014</v>
      </c>
      <c r="J258" s="9">
        <f t="shared" si="71"/>
        <v>9.7000000000000011</v>
      </c>
    </row>
    <row r="259" spans="1:19" ht="15.75" customHeight="1">
      <c r="A259" s="210" t="s">
        <v>41</v>
      </c>
      <c r="B259" s="210"/>
      <c r="C259" s="210"/>
      <c r="D259" s="210"/>
      <c r="E259" s="94"/>
      <c r="F259" s="94"/>
      <c r="G259" s="94"/>
      <c r="H259" s="2">
        <f>SUM(H234:H258)</f>
        <v>61.000000000000014</v>
      </c>
      <c r="I259" s="2">
        <f t="shared" ref="I259:J259" si="75">SUM(I234:I258)</f>
        <v>11834.000000000002</v>
      </c>
      <c r="J259" s="2">
        <f t="shared" si="75"/>
        <v>188.09828484848484</v>
      </c>
    </row>
    <row r="260" spans="1:19" customFormat="1" ht="15.75" customHeight="1">
      <c r="R260" s="100"/>
      <c r="S260" s="100"/>
    </row>
    <row r="261" spans="1:19" customFormat="1" ht="15.75" customHeight="1">
      <c r="R261" s="100"/>
      <c r="S261" s="100"/>
    </row>
    <row r="262" spans="1:19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9" ht="15.75" customHeight="1">
      <c r="A263" s="180" t="s">
        <v>84</v>
      </c>
      <c r="B263" s="61">
        <v>2</v>
      </c>
      <c r="C263" s="226" t="s">
        <v>5</v>
      </c>
      <c r="D263" s="41" t="s">
        <v>6</v>
      </c>
      <c r="E263" s="8">
        <v>2.5999999999999999E-2</v>
      </c>
      <c r="F263" s="49">
        <f>B263*97</f>
        <v>194</v>
      </c>
      <c r="G263" s="49">
        <v>20</v>
      </c>
      <c r="H263" s="5">
        <f>G263*E263</f>
        <v>0.52</v>
      </c>
      <c r="I263" s="7">
        <f>J263*G263</f>
        <v>100.88</v>
      </c>
      <c r="J263" s="9">
        <f>F263*E263</f>
        <v>5.0439999999999996</v>
      </c>
      <c r="L263" s="18"/>
    </row>
    <row r="264" spans="1:19" ht="15.75" customHeight="1">
      <c r="A264" s="181"/>
      <c r="B264" s="64">
        <f>B263</f>
        <v>2</v>
      </c>
      <c r="C264" s="227"/>
      <c r="D264" s="41" t="s">
        <v>7</v>
      </c>
      <c r="E264" s="8">
        <v>6.0000000000000001E-3</v>
      </c>
      <c r="F264" s="53">
        <f>F263</f>
        <v>194</v>
      </c>
      <c r="G264" s="49">
        <v>90</v>
      </c>
      <c r="H264" s="5">
        <f t="shared" ref="H264:H268" si="76">G264*E264</f>
        <v>0.54</v>
      </c>
      <c r="I264" s="7">
        <f t="shared" ref="I264:I268" si="77">J264*G264</f>
        <v>104.75999999999999</v>
      </c>
      <c r="J264" s="9">
        <f t="shared" ref="J264:J268" si="78">F264*E264</f>
        <v>1.1639999999999999</v>
      </c>
      <c r="L264" s="18"/>
    </row>
    <row r="265" spans="1:19" ht="15.75" customHeight="1">
      <c r="A265" s="181"/>
      <c r="B265" s="64">
        <f t="shared" ref="B265:B280" si="79">B264</f>
        <v>2</v>
      </c>
      <c r="C265" s="227"/>
      <c r="D265" s="41" t="s">
        <v>8</v>
      </c>
      <c r="E265" s="8">
        <v>3.5000000000000003E-2</v>
      </c>
      <c r="F265" s="53">
        <f t="shared" ref="F265:F280" si="80">F264</f>
        <v>194</v>
      </c>
      <c r="G265" s="49">
        <v>28</v>
      </c>
      <c r="H265" s="5">
        <f t="shared" si="76"/>
        <v>0.98000000000000009</v>
      </c>
      <c r="I265" s="7">
        <f t="shared" si="77"/>
        <v>190.12000000000003</v>
      </c>
      <c r="J265" s="9">
        <f t="shared" si="78"/>
        <v>6.7900000000000009</v>
      </c>
      <c r="L265" s="18"/>
    </row>
    <row r="266" spans="1:19" ht="15.75" customHeight="1">
      <c r="A266" s="181"/>
      <c r="B266" s="64">
        <f t="shared" si="79"/>
        <v>2</v>
      </c>
      <c r="C266" s="227"/>
      <c r="D266" s="41" t="s">
        <v>10</v>
      </c>
      <c r="E266" s="8">
        <v>2.5000000000000001E-2</v>
      </c>
      <c r="F266" s="53">
        <f t="shared" si="80"/>
        <v>194</v>
      </c>
      <c r="G266" s="49">
        <v>86</v>
      </c>
      <c r="H266" s="5">
        <f t="shared" si="76"/>
        <v>2.15</v>
      </c>
      <c r="I266" s="7">
        <f t="shared" si="77"/>
        <v>417.1</v>
      </c>
      <c r="J266" s="9">
        <f t="shared" si="78"/>
        <v>4.8500000000000005</v>
      </c>
      <c r="L266" s="18"/>
    </row>
    <row r="267" spans="1:19" ht="15.75" customHeight="1">
      <c r="A267" s="181"/>
      <c r="B267" s="64">
        <f t="shared" si="79"/>
        <v>2</v>
      </c>
      <c r="C267" s="227"/>
      <c r="D267" s="41" t="s">
        <v>9</v>
      </c>
      <c r="E267" s="8">
        <v>1.9E-2</v>
      </c>
      <c r="F267" s="53">
        <f t="shared" si="80"/>
        <v>194</v>
      </c>
      <c r="G267" s="49">
        <v>44</v>
      </c>
      <c r="H267" s="5">
        <f t="shared" si="76"/>
        <v>0.83599999999999997</v>
      </c>
      <c r="I267" s="7">
        <f t="shared" si="77"/>
        <v>162.184</v>
      </c>
      <c r="J267" s="9">
        <f t="shared" si="78"/>
        <v>3.6859999999999999</v>
      </c>
      <c r="L267" s="18"/>
    </row>
    <row r="268" spans="1:19" ht="15.75" customHeight="1">
      <c r="A268" s="181"/>
      <c r="B268" s="64">
        <f t="shared" si="79"/>
        <v>2</v>
      </c>
      <c r="C268" s="228"/>
      <c r="D268" s="41" t="s">
        <v>11</v>
      </c>
      <c r="E268" s="8">
        <v>1.7999999999999999E-2</v>
      </c>
      <c r="F268" s="53">
        <f t="shared" si="80"/>
        <v>194</v>
      </c>
      <c r="G268" s="49">
        <v>28</v>
      </c>
      <c r="H268" s="5">
        <f t="shared" si="76"/>
        <v>0.504</v>
      </c>
      <c r="I268" s="7">
        <f t="shared" si="77"/>
        <v>97.775999999999982</v>
      </c>
      <c r="J268" s="9">
        <f t="shared" si="78"/>
        <v>3.4919999999999995</v>
      </c>
      <c r="L268" s="18"/>
    </row>
    <row r="269" spans="1:19" ht="15.75" customHeight="1">
      <c r="A269" s="181"/>
      <c r="B269" s="64">
        <f t="shared" si="79"/>
        <v>2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80"/>
        <v>194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6442.3520000000008</v>
      </c>
      <c r="J269" s="9">
        <f>F269*E269</f>
        <v>19.52227878787879</v>
      </c>
    </row>
    <row r="270" spans="1:19" ht="15.75" customHeight="1">
      <c r="A270" s="181"/>
      <c r="B270" s="64">
        <f t="shared" si="79"/>
        <v>2</v>
      </c>
      <c r="C270" s="227"/>
      <c r="D270" s="41" t="s">
        <v>57</v>
      </c>
      <c r="E270" s="6">
        <v>0.03</v>
      </c>
      <c r="F270" s="53">
        <f t="shared" si="80"/>
        <v>194</v>
      </c>
      <c r="G270" s="51">
        <v>120</v>
      </c>
      <c r="H270" s="4">
        <f t="shared" ref="H270:H272" si="81">G270*E270</f>
        <v>3.5999999999999996</v>
      </c>
      <c r="I270" s="7">
        <f t="shared" ref="I270:I272" si="82">J270*G270</f>
        <v>698.4</v>
      </c>
      <c r="J270" s="9">
        <f t="shared" ref="J270:J280" si="83">F270*E270</f>
        <v>5.8199999999999994</v>
      </c>
    </row>
    <row r="271" spans="1:19" ht="15.75" customHeight="1">
      <c r="A271" s="181"/>
      <c r="B271" s="64">
        <f t="shared" si="79"/>
        <v>2</v>
      </c>
      <c r="C271" s="227"/>
      <c r="D271" s="41" t="s">
        <v>32</v>
      </c>
      <c r="E271" s="6">
        <v>1.2E-2</v>
      </c>
      <c r="F271" s="53">
        <f t="shared" si="80"/>
        <v>194</v>
      </c>
      <c r="G271" s="51">
        <v>170</v>
      </c>
      <c r="H271" s="4">
        <f t="shared" si="81"/>
        <v>2.04</v>
      </c>
      <c r="I271" s="7">
        <f t="shared" si="82"/>
        <v>395.76</v>
      </c>
      <c r="J271" s="9">
        <f t="shared" si="83"/>
        <v>2.3279999999999998</v>
      </c>
    </row>
    <row r="272" spans="1:19" ht="15.75" customHeight="1">
      <c r="A272" s="181"/>
      <c r="B272" s="64">
        <f t="shared" si="79"/>
        <v>2</v>
      </c>
      <c r="C272" s="227"/>
      <c r="D272" s="41" t="s">
        <v>24</v>
      </c>
      <c r="E272" s="6">
        <v>2E-3</v>
      </c>
      <c r="F272" s="53">
        <f t="shared" si="80"/>
        <v>194</v>
      </c>
      <c r="G272" s="49">
        <v>200</v>
      </c>
      <c r="H272" s="4">
        <f t="shared" si="81"/>
        <v>0.4</v>
      </c>
      <c r="I272" s="7">
        <f t="shared" si="82"/>
        <v>77.600000000000009</v>
      </c>
      <c r="J272" s="9">
        <f t="shared" si="83"/>
        <v>0.38800000000000001</v>
      </c>
    </row>
    <row r="273" spans="1:15" ht="15.75" customHeight="1">
      <c r="A273" s="181"/>
      <c r="B273" s="64">
        <f t="shared" si="79"/>
        <v>2</v>
      </c>
      <c r="C273" s="228"/>
      <c r="D273" s="41" t="s">
        <v>79</v>
      </c>
      <c r="E273" s="6">
        <v>0.2</v>
      </c>
      <c r="F273" s="53">
        <f t="shared" si="80"/>
        <v>194</v>
      </c>
      <c r="G273" s="49"/>
      <c r="H273" s="4"/>
      <c r="I273" s="7"/>
      <c r="J273" s="9">
        <f t="shared" si="83"/>
        <v>38.800000000000004</v>
      </c>
    </row>
    <row r="274" spans="1:15" ht="15.75" customHeight="1">
      <c r="A274" s="181"/>
      <c r="B274" s="64">
        <f t="shared" si="79"/>
        <v>2</v>
      </c>
      <c r="C274" s="226" t="s">
        <v>82</v>
      </c>
      <c r="D274" s="41" t="s">
        <v>8</v>
      </c>
      <c r="E274" s="6">
        <v>0.2</v>
      </c>
      <c r="F274" s="53">
        <f t="shared" si="80"/>
        <v>194</v>
      </c>
      <c r="G274" s="49">
        <v>28</v>
      </c>
      <c r="H274" s="4">
        <f t="shared" ref="H274:H276" si="84">G274*E274</f>
        <v>5.6000000000000005</v>
      </c>
      <c r="I274" s="7">
        <f t="shared" ref="I274:I278" si="85">J274*G274</f>
        <v>1086.4000000000001</v>
      </c>
      <c r="J274" s="9">
        <f t="shared" si="83"/>
        <v>38.800000000000004</v>
      </c>
    </row>
    <row r="275" spans="1:15" ht="15.75" customHeight="1">
      <c r="A275" s="181"/>
      <c r="B275" s="64">
        <f t="shared" si="79"/>
        <v>2</v>
      </c>
      <c r="C275" s="228"/>
      <c r="D275" s="41" t="s">
        <v>27</v>
      </c>
      <c r="E275" s="6">
        <v>5.0000000000000001E-3</v>
      </c>
      <c r="F275" s="53">
        <f t="shared" si="80"/>
        <v>194</v>
      </c>
      <c r="G275" s="49">
        <v>710</v>
      </c>
      <c r="H275" s="4">
        <f t="shared" si="84"/>
        <v>3.5500000000000003</v>
      </c>
      <c r="I275" s="7">
        <f t="shared" si="85"/>
        <v>688.69999999999993</v>
      </c>
      <c r="J275" s="9">
        <f t="shared" si="83"/>
        <v>0.97</v>
      </c>
    </row>
    <row r="276" spans="1:15" ht="15.75" customHeight="1">
      <c r="A276" s="181"/>
      <c r="B276" s="64">
        <f t="shared" si="79"/>
        <v>2</v>
      </c>
      <c r="C276" s="218" t="s">
        <v>97</v>
      </c>
      <c r="D276" s="41" t="s">
        <v>29</v>
      </c>
      <c r="E276" s="6">
        <v>4.5999999999999999E-2</v>
      </c>
      <c r="F276" s="53">
        <f t="shared" si="80"/>
        <v>194</v>
      </c>
      <c r="G276" s="51">
        <v>100</v>
      </c>
      <c r="H276" s="4">
        <f t="shared" si="84"/>
        <v>4.5999999999999996</v>
      </c>
      <c r="I276" s="7">
        <f t="shared" si="85"/>
        <v>892.4</v>
      </c>
      <c r="J276" s="9">
        <f t="shared" si="83"/>
        <v>8.9239999999999995</v>
      </c>
    </row>
    <row r="277" spans="1:15" ht="15.75" customHeight="1">
      <c r="A277" s="181"/>
      <c r="B277" s="64">
        <f t="shared" si="79"/>
        <v>2</v>
      </c>
      <c r="C277" s="219"/>
      <c r="D277" s="41" t="s">
        <v>12</v>
      </c>
      <c r="E277" s="6">
        <v>2.4E-2</v>
      </c>
      <c r="F277" s="53">
        <f t="shared" si="80"/>
        <v>194</v>
      </c>
      <c r="G277" s="49">
        <v>46</v>
      </c>
      <c r="H277" s="4">
        <f>G277*E277</f>
        <v>1.1040000000000001</v>
      </c>
      <c r="I277" s="7">
        <f t="shared" si="85"/>
        <v>214.17599999999999</v>
      </c>
      <c r="J277" s="9">
        <f t="shared" si="83"/>
        <v>4.6559999999999997</v>
      </c>
    </row>
    <row r="278" spans="1:15" ht="15.75" customHeight="1">
      <c r="A278" s="181"/>
      <c r="B278" s="64">
        <f t="shared" si="79"/>
        <v>2</v>
      </c>
      <c r="C278" s="219"/>
      <c r="D278" s="41" t="s">
        <v>13</v>
      </c>
      <c r="E278" s="45">
        <v>2.0000000000000001E-4</v>
      </c>
      <c r="F278" s="53">
        <f t="shared" si="80"/>
        <v>194</v>
      </c>
      <c r="G278" s="49">
        <v>440</v>
      </c>
      <c r="H278" s="4">
        <f t="shared" ref="H278" si="86">G278*E278</f>
        <v>8.8000000000000009E-2</v>
      </c>
      <c r="I278" s="7">
        <f t="shared" si="85"/>
        <v>17.071999999999999</v>
      </c>
      <c r="J278" s="9">
        <f t="shared" si="83"/>
        <v>3.8800000000000001E-2</v>
      </c>
      <c r="L278"/>
      <c r="M278"/>
      <c r="N278"/>
      <c r="O278"/>
    </row>
    <row r="279" spans="1:15" ht="15.75" customHeight="1">
      <c r="A279" s="181"/>
      <c r="B279" s="64">
        <f t="shared" si="79"/>
        <v>2</v>
      </c>
      <c r="C279" s="220"/>
      <c r="D279" s="41" t="s">
        <v>79</v>
      </c>
      <c r="E279" s="6">
        <v>0.17199999999999999</v>
      </c>
      <c r="F279" s="53">
        <f t="shared" si="80"/>
        <v>194</v>
      </c>
      <c r="G279" s="49"/>
      <c r="H279" s="4"/>
      <c r="I279" s="7"/>
      <c r="J279" s="9">
        <f t="shared" si="83"/>
        <v>33.367999999999995</v>
      </c>
      <c r="L279"/>
      <c r="M279"/>
      <c r="N279"/>
      <c r="O279"/>
    </row>
    <row r="280" spans="1:15" ht="15.75" customHeight="1">
      <c r="A280" s="181"/>
      <c r="B280" s="64">
        <f t="shared" si="79"/>
        <v>2</v>
      </c>
      <c r="C280" s="3" t="s">
        <v>38</v>
      </c>
      <c r="D280" s="46" t="s">
        <v>38</v>
      </c>
      <c r="E280" s="6">
        <v>0.04</v>
      </c>
      <c r="F280" s="53">
        <f t="shared" si="80"/>
        <v>194</v>
      </c>
      <c r="G280" s="49">
        <v>32</v>
      </c>
      <c r="H280" s="4">
        <f>G280*E280</f>
        <v>1.28</v>
      </c>
      <c r="I280" s="7">
        <f t="shared" ref="I280" si="87">J280*G280</f>
        <v>248.32</v>
      </c>
      <c r="J280" s="9">
        <f t="shared" si="83"/>
        <v>7.76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94"/>
      <c r="F281" s="94"/>
      <c r="G281" s="94"/>
      <c r="H281" s="2">
        <f>SUM(H263:H280)</f>
        <v>61.000000000000007</v>
      </c>
      <c r="I281" s="2">
        <f>SUM(I263:I280)</f>
        <v>11834</v>
      </c>
      <c r="J281" s="2">
        <f>SUM(J263:J280)</f>
        <v>186.40107878787882</v>
      </c>
    </row>
    <row r="282" spans="1:15" ht="15.75" customHeight="1">
      <c r="A282" s="180" t="s">
        <v>85</v>
      </c>
      <c r="B282" s="61">
        <v>2</v>
      </c>
      <c r="C282" s="217" t="s">
        <v>100</v>
      </c>
      <c r="D282" s="41" t="s">
        <v>4</v>
      </c>
      <c r="E282" s="6">
        <v>0.06</v>
      </c>
      <c r="F282" s="49">
        <f>B282*62</f>
        <v>124</v>
      </c>
      <c r="G282" s="51">
        <v>25</v>
      </c>
      <c r="H282" s="4">
        <f>G282*E282</f>
        <v>1.5</v>
      </c>
      <c r="I282" s="7">
        <f>J282*G282</f>
        <v>186</v>
      </c>
      <c r="J282" s="9">
        <f>F282*E282</f>
        <v>7.4399999999999995</v>
      </c>
    </row>
    <row r="283" spans="1:15" ht="15.75" customHeight="1">
      <c r="A283" s="181"/>
      <c r="B283" s="64">
        <f>B282</f>
        <v>2</v>
      </c>
      <c r="C283" s="217"/>
      <c r="D283" s="41" t="s">
        <v>9</v>
      </c>
      <c r="E283" s="6">
        <v>8.0000000000000002E-3</v>
      </c>
      <c r="F283" s="53">
        <f>F282</f>
        <v>124</v>
      </c>
      <c r="G283" s="51">
        <v>44</v>
      </c>
      <c r="H283" s="4">
        <f t="shared" ref="H283:H291" si="88">G283*E283</f>
        <v>0.35199999999999998</v>
      </c>
      <c r="I283" s="7">
        <f t="shared" ref="I283:I303" si="89">J283*G283</f>
        <v>43.647999999999996</v>
      </c>
      <c r="J283" s="9">
        <f t="shared" ref="J283:J303" si="90">F283*E283</f>
        <v>0.99199999999999999</v>
      </c>
    </row>
    <row r="284" spans="1:15" ht="15.75" customHeight="1">
      <c r="A284" s="181"/>
      <c r="B284" s="64">
        <f t="shared" ref="B284:B303" si="91">B283</f>
        <v>2</v>
      </c>
      <c r="C284" s="217"/>
      <c r="D284" s="42" t="s">
        <v>13</v>
      </c>
      <c r="E284" s="45">
        <v>2.0000000000000001E-4</v>
      </c>
      <c r="F284" s="53">
        <f t="shared" ref="F284:F303" si="92">F283</f>
        <v>124</v>
      </c>
      <c r="G284" s="51">
        <v>440</v>
      </c>
      <c r="H284" s="4">
        <f t="shared" si="88"/>
        <v>8.8000000000000009E-2</v>
      </c>
      <c r="I284" s="7">
        <f t="shared" si="89"/>
        <v>10.912000000000001</v>
      </c>
      <c r="J284" s="9">
        <f t="shared" si="90"/>
        <v>2.4800000000000003E-2</v>
      </c>
    </row>
    <row r="285" spans="1:15" ht="15.75" customHeight="1">
      <c r="A285" s="181"/>
      <c r="B285" s="64">
        <f t="shared" si="91"/>
        <v>2</v>
      </c>
      <c r="C285" s="217"/>
      <c r="D285" s="41" t="s">
        <v>12</v>
      </c>
      <c r="E285" s="6">
        <v>3.0000000000000001E-3</v>
      </c>
      <c r="F285" s="53">
        <f t="shared" si="92"/>
        <v>124</v>
      </c>
      <c r="G285" s="51">
        <v>46</v>
      </c>
      <c r="H285" s="4">
        <f t="shared" si="88"/>
        <v>0.13800000000000001</v>
      </c>
      <c r="I285" s="7">
        <f t="shared" si="89"/>
        <v>17.111999999999998</v>
      </c>
      <c r="J285" s="9">
        <f t="shared" si="90"/>
        <v>0.372</v>
      </c>
    </row>
    <row r="286" spans="1:15" ht="15.75" customHeight="1">
      <c r="A286" s="181"/>
      <c r="B286" s="64">
        <f t="shared" si="91"/>
        <v>2</v>
      </c>
      <c r="C286" s="217"/>
      <c r="D286" s="42" t="s">
        <v>7</v>
      </c>
      <c r="E286" s="6">
        <v>3.0000000000000001E-3</v>
      </c>
      <c r="F286" s="53">
        <f t="shared" si="92"/>
        <v>124</v>
      </c>
      <c r="G286" s="49">
        <v>90</v>
      </c>
      <c r="H286" s="4">
        <f t="shared" si="88"/>
        <v>0.27</v>
      </c>
      <c r="I286" s="7">
        <f t="shared" si="89"/>
        <v>33.479999999999997</v>
      </c>
      <c r="J286" s="9">
        <f t="shared" si="90"/>
        <v>0.372</v>
      </c>
    </row>
    <row r="287" spans="1:15" ht="15.75" customHeight="1">
      <c r="A287" s="181"/>
      <c r="B287" s="64">
        <f t="shared" si="91"/>
        <v>2</v>
      </c>
      <c r="C287" s="218" t="s">
        <v>23</v>
      </c>
      <c r="D287" s="41" t="s">
        <v>8</v>
      </c>
      <c r="E287" s="6">
        <v>0.1</v>
      </c>
      <c r="F287" s="53">
        <f t="shared" si="92"/>
        <v>124</v>
      </c>
      <c r="G287" s="49">
        <v>28</v>
      </c>
      <c r="H287" s="4">
        <f t="shared" si="88"/>
        <v>2.8000000000000003</v>
      </c>
      <c r="I287" s="7">
        <f t="shared" si="89"/>
        <v>347.2</v>
      </c>
      <c r="J287" s="9">
        <f t="shared" si="90"/>
        <v>12.4</v>
      </c>
    </row>
    <row r="288" spans="1:15" ht="15.75" customHeight="1">
      <c r="A288" s="181"/>
      <c r="B288" s="64">
        <f t="shared" si="91"/>
        <v>2</v>
      </c>
      <c r="C288" s="219"/>
      <c r="D288" s="41" t="s">
        <v>18</v>
      </c>
      <c r="E288" s="6">
        <v>0.02</v>
      </c>
      <c r="F288" s="53">
        <f t="shared" si="92"/>
        <v>124</v>
      </c>
      <c r="G288" s="49">
        <v>52</v>
      </c>
      <c r="H288" s="4">
        <f t="shared" si="88"/>
        <v>1.04</v>
      </c>
      <c r="I288" s="7">
        <f t="shared" si="89"/>
        <v>128.96</v>
      </c>
      <c r="J288" s="9">
        <f t="shared" si="90"/>
        <v>2.48</v>
      </c>
    </row>
    <row r="289" spans="1:15" ht="15.75" customHeight="1">
      <c r="A289" s="181"/>
      <c r="B289" s="64">
        <f t="shared" si="91"/>
        <v>2</v>
      </c>
      <c r="C289" s="219"/>
      <c r="D289" s="41" t="s">
        <v>9</v>
      </c>
      <c r="E289" s="6">
        <v>1.3000000000000001E-2</v>
      </c>
      <c r="F289" s="53">
        <f t="shared" si="92"/>
        <v>124</v>
      </c>
      <c r="G289" s="49">
        <v>44</v>
      </c>
      <c r="H289" s="4">
        <f t="shared" si="88"/>
        <v>0.57200000000000006</v>
      </c>
      <c r="I289" s="7">
        <f t="shared" si="89"/>
        <v>70.927999999999997</v>
      </c>
      <c r="J289" s="9">
        <f t="shared" si="90"/>
        <v>1.6120000000000001</v>
      </c>
    </row>
    <row r="290" spans="1:15" ht="15.75" customHeight="1">
      <c r="A290" s="181"/>
      <c r="B290" s="64">
        <f t="shared" si="91"/>
        <v>2</v>
      </c>
      <c r="C290" s="219"/>
      <c r="D290" s="42" t="s">
        <v>11</v>
      </c>
      <c r="E290" s="6">
        <v>1.2E-2</v>
      </c>
      <c r="F290" s="53">
        <f t="shared" si="92"/>
        <v>124</v>
      </c>
      <c r="G290" s="49">
        <v>28</v>
      </c>
      <c r="H290" s="4">
        <f t="shared" si="88"/>
        <v>0.33600000000000002</v>
      </c>
      <c r="I290" s="7">
        <f t="shared" si="89"/>
        <v>41.664000000000001</v>
      </c>
      <c r="J290" s="9">
        <f t="shared" si="90"/>
        <v>1.488</v>
      </c>
      <c r="L290"/>
      <c r="M290"/>
      <c r="N290"/>
      <c r="O290"/>
    </row>
    <row r="291" spans="1:15" ht="15.75" customHeight="1">
      <c r="A291" s="181"/>
      <c r="B291" s="64">
        <f t="shared" si="91"/>
        <v>2</v>
      </c>
      <c r="C291" s="219"/>
      <c r="D291" s="42" t="s">
        <v>7</v>
      </c>
      <c r="E291" s="6">
        <v>5.0000000000000001E-3</v>
      </c>
      <c r="F291" s="53">
        <f t="shared" si="92"/>
        <v>124</v>
      </c>
      <c r="G291" s="49">
        <v>90</v>
      </c>
      <c r="H291" s="4">
        <f t="shared" si="88"/>
        <v>0.45</v>
      </c>
      <c r="I291" s="7">
        <f t="shared" si="89"/>
        <v>55.8</v>
      </c>
      <c r="J291" s="9">
        <f t="shared" si="90"/>
        <v>0.62</v>
      </c>
      <c r="L291"/>
      <c r="M291"/>
      <c r="N291"/>
      <c r="O291"/>
    </row>
    <row r="292" spans="1:15" ht="15.75" customHeight="1">
      <c r="A292" s="181"/>
      <c r="B292" s="64">
        <f t="shared" si="91"/>
        <v>2</v>
      </c>
      <c r="C292" s="220"/>
      <c r="D292" s="42" t="s">
        <v>79</v>
      </c>
      <c r="E292" s="6">
        <v>0.17499999999999999</v>
      </c>
      <c r="F292" s="53">
        <f t="shared" si="92"/>
        <v>124</v>
      </c>
      <c r="G292" s="50"/>
      <c r="H292" s="5"/>
      <c r="I292" s="7"/>
      <c r="J292" s="6">
        <f t="shared" si="90"/>
        <v>21.7</v>
      </c>
      <c r="L292"/>
      <c r="M292"/>
      <c r="N292"/>
      <c r="O292"/>
    </row>
    <row r="293" spans="1:15" ht="15.75" customHeight="1">
      <c r="A293" s="181"/>
      <c r="B293" s="64">
        <f t="shared" si="91"/>
        <v>2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2"/>
        <v>124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3296.1680000000006</v>
      </c>
      <c r="J293" s="9">
        <f t="shared" si="90"/>
        <v>16.647313131313133</v>
      </c>
      <c r="L293"/>
      <c r="M293"/>
      <c r="N293"/>
      <c r="O293"/>
    </row>
    <row r="294" spans="1:15" ht="15.75" customHeight="1">
      <c r="A294" s="181"/>
      <c r="B294" s="64">
        <f t="shared" si="91"/>
        <v>2</v>
      </c>
      <c r="C294" s="222"/>
      <c r="D294" s="41" t="s">
        <v>9</v>
      </c>
      <c r="E294" s="6">
        <v>0.02</v>
      </c>
      <c r="F294" s="53">
        <f t="shared" si="92"/>
        <v>124</v>
      </c>
      <c r="G294" s="51">
        <v>44</v>
      </c>
      <c r="H294" s="4">
        <f>G294*E294</f>
        <v>0.88</v>
      </c>
      <c r="I294" s="7">
        <f t="shared" si="89"/>
        <v>109.12</v>
      </c>
      <c r="J294" s="9">
        <f t="shared" si="90"/>
        <v>2.48</v>
      </c>
      <c r="L294"/>
      <c r="M294"/>
      <c r="N294"/>
      <c r="O294"/>
    </row>
    <row r="295" spans="1:15" ht="15.75" customHeight="1">
      <c r="A295" s="181"/>
      <c r="B295" s="64">
        <f t="shared" si="91"/>
        <v>2</v>
      </c>
      <c r="C295" s="222"/>
      <c r="D295" s="42" t="s">
        <v>11</v>
      </c>
      <c r="E295" s="6">
        <v>1.2999999999999999E-2</v>
      </c>
      <c r="F295" s="53">
        <f t="shared" si="92"/>
        <v>124</v>
      </c>
      <c r="G295" s="49">
        <v>28</v>
      </c>
      <c r="H295" s="4">
        <f t="shared" ref="H295" si="93">G295*E295</f>
        <v>0.36399999999999999</v>
      </c>
      <c r="I295" s="7">
        <f t="shared" si="89"/>
        <v>45.135999999999996</v>
      </c>
      <c r="J295" s="9">
        <f t="shared" si="90"/>
        <v>1.6119999999999999</v>
      </c>
      <c r="L295"/>
      <c r="M295"/>
      <c r="N295"/>
      <c r="O295"/>
    </row>
    <row r="296" spans="1:15" ht="15.75" customHeight="1">
      <c r="A296" s="181"/>
      <c r="B296" s="64">
        <f t="shared" si="91"/>
        <v>2</v>
      </c>
      <c r="C296" s="222"/>
      <c r="D296" s="42" t="s">
        <v>27</v>
      </c>
      <c r="E296" s="6">
        <v>0.01</v>
      </c>
      <c r="F296" s="53">
        <f t="shared" si="92"/>
        <v>124</v>
      </c>
      <c r="G296" s="49">
        <v>710</v>
      </c>
      <c r="H296" s="4">
        <f>G296*E296</f>
        <v>7.1000000000000005</v>
      </c>
      <c r="I296" s="7">
        <f t="shared" si="89"/>
        <v>880.4</v>
      </c>
      <c r="J296" s="9">
        <f t="shared" si="90"/>
        <v>1.24</v>
      </c>
    </row>
    <row r="297" spans="1:15" ht="15.75" customHeight="1">
      <c r="A297" s="181"/>
      <c r="B297" s="64">
        <f t="shared" si="91"/>
        <v>2</v>
      </c>
      <c r="C297" s="223"/>
      <c r="D297" s="42" t="s">
        <v>87</v>
      </c>
      <c r="E297" s="6">
        <v>5.8000000000000003E-2</v>
      </c>
      <c r="F297" s="53">
        <f t="shared" si="92"/>
        <v>124</v>
      </c>
      <c r="G297" s="49">
        <v>82</v>
      </c>
      <c r="H297" s="4">
        <f>G297*E297</f>
        <v>4.7560000000000002</v>
      </c>
      <c r="I297" s="7">
        <f>J297*G297</f>
        <v>589.74400000000003</v>
      </c>
      <c r="J297" s="9">
        <f>F297*E297</f>
        <v>7.1920000000000002</v>
      </c>
    </row>
    <row r="298" spans="1:15" ht="15.75" customHeight="1">
      <c r="A298" s="181"/>
      <c r="B298" s="64">
        <f t="shared" si="91"/>
        <v>2</v>
      </c>
      <c r="C298" s="218" t="s">
        <v>92</v>
      </c>
      <c r="D298" s="41" t="s">
        <v>25</v>
      </c>
      <c r="E298" s="6">
        <v>4.5999999999999999E-2</v>
      </c>
      <c r="F298" s="53">
        <f t="shared" si="92"/>
        <v>124</v>
      </c>
      <c r="G298" s="62">
        <v>150</v>
      </c>
      <c r="H298" s="48">
        <f>G298*E298</f>
        <v>6.8999999999999995</v>
      </c>
      <c r="I298" s="48">
        <f>J298*G298</f>
        <v>855.59999999999991</v>
      </c>
      <c r="J298" s="6">
        <f>F298*E298</f>
        <v>5.7039999999999997</v>
      </c>
    </row>
    <row r="299" spans="1:15" s="17" customFormat="1" ht="15.75" customHeight="1">
      <c r="A299" s="181"/>
      <c r="B299" s="64">
        <f t="shared" si="91"/>
        <v>2</v>
      </c>
      <c r="C299" s="219"/>
      <c r="D299" s="41" t="s">
        <v>12</v>
      </c>
      <c r="E299" s="6">
        <v>2.4E-2</v>
      </c>
      <c r="F299" s="53">
        <f t="shared" si="92"/>
        <v>124</v>
      </c>
      <c r="G299" s="49">
        <v>46</v>
      </c>
      <c r="H299" s="4">
        <f t="shared" ref="H299:H302" si="94">G299*E299</f>
        <v>1.1040000000000001</v>
      </c>
      <c r="I299" s="7">
        <f t="shared" si="89"/>
        <v>136.89599999999999</v>
      </c>
      <c r="J299" s="9">
        <f t="shared" si="90"/>
        <v>2.976</v>
      </c>
      <c r="K299"/>
      <c r="L299" s="19"/>
      <c r="N299" s="25"/>
    </row>
    <row r="300" spans="1:15" ht="15.75" customHeight="1">
      <c r="A300" s="181"/>
      <c r="B300" s="64">
        <f t="shared" si="91"/>
        <v>2</v>
      </c>
      <c r="C300" s="219"/>
      <c r="D300" s="41" t="s">
        <v>13</v>
      </c>
      <c r="E300" s="45">
        <v>2.0000000000000001E-4</v>
      </c>
      <c r="F300" s="53">
        <f t="shared" si="92"/>
        <v>124</v>
      </c>
      <c r="G300" s="49">
        <v>440</v>
      </c>
      <c r="H300" s="4">
        <f t="shared" si="94"/>
        <v>8.8000000000000009E-2</v>
      </c>
      <c r="I300" s="7">
        <f t="shared" si="89"/>
        <v>10.912000000000001</v>
      </c>
      <c r="J300" s="9">
        <f t="shared" si="90"/>
        <v>2.4800000000000003E-2</v>
      </c>
    </row>
    <row r="301" spans="1:15" ht="15.75" customHeight="1">
      <c r="A301" s="181"/>
      <c r="B301" s="64">
        <f t="shared" si="91"/>
        <v>2</v>
      </c>
      <c r="C301" s="220"/>
      <c r="D301" s="41" t="s">
        <v>79</v>
      </c>
      <c r="E301" s="6">
        <v>0.17199999999999999</v>
      </c>
      <c r="F301" s="53">
        <f t="shared" si="92"/>
        <v>124</v>
      </c>
      <c r="G301" s="49"/>
      <c r="H301" s="4"/>
      <c r="I301" s="7"/>
      <c r="J301" s="9">
        <f t="shared" si="90"/>
        <v>21.327999999999999</v>
      </c>
      <c r="M301"/>
      <c r="N301"/>
      <c r="O301"/>
    </row>
    <row r="302" spans="1:15" ht="15.75" customHeight="1">
      <c r="A302" s="181"/>
      <c r="B302" s="64">
        <f t="shared" si="91"/>
        <v>2</v>
      </c>
      <c r="C302" s="3" t="s">
        <v>38</v>
      </c>
      <c r="D302" s="46" t="s">
        <v>38</v>
      </c>
      <c r="E302" s="6">
        <v>0.04</v>
      </c>
      <c r="F302" s="53">
        <f t="shared" si="92"/>
        <v>124</v>
      </c>
      <c r="G302" s="49">
        <v>32</v>
      </c>
      <c r="H302" s="4">
        <f t="shared" si="94"/>
        <v>1.28</v>
      </c>
      <c r="I302" s="7">
        <f t="shared" si="89"/>
        <v>158.72</v>
      </c>
      <c r="J302" s="9">
        <f t="shared" si="90"/>
        <v>4.96</v>
      </c>
    </row>
    <row r="303" spans="1:15" ht="15.75" customHeight="1">
      <c r="A303" s="181"/>
      <c r="B303" s="64">
        <f t="shared" si="91"/>
        <v>2</v>
      </c>
      <c r="C303" s="95" t="s">
        <v>22</v>
      </c>
      <c r="D303" s="44" t="s">
        <v>22</v>
      </c>
      <c r="E303" s="6">
        <v>0.05</v>
      </c>
      <c r="F303" s="53">
        <f t="shared" si="92"/>
        <v>124</v>
      </c>
      <c r="G303" s="50">
        <v>88</v>
      </c>
      <c r="H303" s="4">
        <f>G303*E303</f>
        <v>4.4000000000000004</v>
      </c>
      <c r="I303" s="7">
        <f t="shared" si="89"/>
        <v>545.6</v>
      </c>
      <c r="J303" s="9">
        <f t="shared" si="90"/>
        <v>6.2</v>
      </c>
    </row>
    <row r="304" spans="1:15" ht="15.75" customHeight="1">
      <c r="A304" s="210" t="s">
        <v>41</v>
      </c>
      <c r="B304" s="210"/>
      <c r="C304" s="210"/>
      <c r="D304" s="210"/>
      <c r="E304" s="94"/>
      <c r="F304" s="94"/>
      <c r="G304" s="94"/>
      <c r="H304" s="2">
        <f>SUM(H282:H303)</f>
        <v>61</v>
      </c>
      <c r="I304" s="2">
        <f>SUM(I282:I303)</f>
        <v>7564</v>
      </c>
      <c r="J304" s="2">
        <f>SUM(J282:J303)</f>
        <v>119.86491313131312</v>
      </c>
    </row>
    <row r="305" spans="1:19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119011</v>
      </c>
      <c r="J305" s="31">
        <f>J27+J49+J73+J90+J128+J152+J177+J200+J233+J259+J281+J304</f>
        <v>1815.2517969696971</v>
      </c>
    </row>
    <row r="306" spans="1:19" customFormat="1" ht="15" customHeight="1">
      <c r="R306" s="100"/>
      <c r="S306" s="100"/>
    </row>
    <row r="308" spans="1:19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9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9">
      <c r="N310" s="14"/>
    </row>
    <row r="312" spans="1:19">
      <c r="I312" s="21"/>
    </row>
  </sheetData>
  <mergeCells count="92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O43:Q43"/>
    <mergeCell ref="O44:Q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C234:C237"/>
    <mergeCell ref="C238:C247"/>
    <mergeCell ref="C248:C252"/>
    <mergeCell ref="C253:C255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R5:S5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234:A258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S312"/>
  <sheetViews>
    <sheetView view="pageLayout" zoomScale="80" zoomScalePageLayoutView="80" workbookViewId="0">
      <selection activeCell="M6" sqref="M6:M39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9.28515625" customWidth="1"/>
    <col min="12" max="12" width="25" style="14" customWidth="1"/>
    <col min="13" max="13" width="22.140625" style="14" customWidth="1"/>
    <col min="14" max="14" width="9.140625" style="23" customWidth="1"/>
    <col min="15" max="15" width="15.42578125" style="14" customWidth="1"/>
    <col min="16" max="16" width="7.7109375" style="14" customWidth="1"/>
    <col min="17" max="17" width="6.7109375" style="14" customWidth="1"/>
    <col min="18" max="16384" width="9.140625" style="14"/>
  </cols>
  <sheetData>
    <row r="2" spans="1:18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109</v>
      </c>
      <c r="L2" s="246"/>
      <c r="M2" s="246"/>
      <c r="N2" s="246"/>
      <c r="O2" s="246"/>
      <c r="P2" s="246"/>
      <c r="Q2" s="246"/>
      <c r="R2" s="22"/>
    </row>
    <row r="3" spans="1:18" s="15" customFormat="1" ht="15.6" customHeight="1">
      <c r="A3" s="207" t="s">
        <v>115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119</v>
      </c>
      <c r="L3" s="247"/>
      <c r="M3" s="247"/>
      <c r="N3" s="247"/>
      <c r="O3" s="247"/>
      <c r="P3" s="247"/>
      <c r="Q3" s="247"/>
      <c r="R3" s="40"/>
    </row>
    <row r="4" spans="1:18" s="15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>
      <c r="A6" s="232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v>17</v>
      </c>
      <c r="G6" s="49">
        <v>120</v>
      </c>
      <c r="H6" s="54">
        <f>G6*E6</f>
        <v>7.1999999999999993</v>
      </c>
      <c r="I6" s="55">
        <f>J6*G6</f>
        <v>122.4</v>
      </c>
      <c r="J6" s="56">
        <f>F6*E6</f>
        <v>1.02</v>
      </c>
      <c r="L6" s="41" t="s">
        <v>3</v>
      </c>
      <c r="M6" s="56">
        <f>J6+J107</f>
        <v>2.125</v>
      </c>
      <c r="N6" s="51">
        <v>120</v>
      </c>
      <c r="O6" s="57">
        <f>M6*N6</f>
        <v>255</v>
      </c>
    </row>
    <row r="7" spans="1:18" ht="15.75" customHeight="1">
      <c r="A7" s="233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17</v>
      </c>
      <c r="G7" s="49">
        <v>25</v>
      </c>
      <c r="H7" s="54">
        <f t="shared" ref="H7:H26" si="0">G7*E7</f>
        <v>0.625</v>
      </c>
      <c r="I7" s="55">
        <f t="shared" ref="I7:I26" si="1">J7*G7</f>
        <v>10.625000000000002</v>
      </c>
      <c r="J7" s="56">
        <f t="shared" ref="J7:J26" si="2">F7*E7</f>
        <v>0.42500000000000004</v>
      </c>
      <c r="L7" s="41" t="s">
        <v>4</v>
      </c>
      <c r="M7" s="56">
        <f>J7+J178+J238+J282</f>
        <v>1.31</v>
      </c>
      <c r="N7" s="51">
        <v>25</v>
      </c>
      <c r="O7" s="57">
        <f t="shared" ref="O7:O38" si="3">M7*N7</f>
        <v>32.75</v>
      </c>
    </row>
    <row r="8" spans="1:18" ht="15.75" customHeight="1">
      <c r="A8" s="233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17</v>
      </c>
      <c r="G8" s="50">
        <v>20</v>
      </c>
      <c r="H8" s="54">
        <f t="shared" si="0"/>
        <v>1</v>
      </c>
      <c r="I8" s="55">
        <f t="shared" si="1"/>
        <v>17</v>
      </c>
      <c r="J8" s="56">
        <f t="shared" si="2"/>
        <v>0.85000000000000009</v>
      </c>
      <c r="L8" s="41" t="s">
        <v>6</v>
      </c>
      <c r="M8" s="56">
        <f>J8+J28+J55+J129+J159+J211+J234+J239+J263</f>
        <v>3.8809999999999998</v>
      </c>
      <c r="N8" s="51">
        <v>20</v>
      </c>
      <c r="O8" s="57">
        <f t="shared" si="3"/>
        <v>77.61999999999999</v>
      </c>
    </row>
    <row r="9" spans="1:18" ht="15.75" customHeight="1">
      <c r="A9" s="233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17</v>
      </c>
      <c r="G9" s="51">
        <v>28</v>
      </c>
      <c r="H9" s="54">
        <f t="shared" si="0"/>
        <v>0.75600000000000001</v>
      </c>
      <c r="I9" s="55">
        <f t="shared" si="1"/>
        <v>12.852</v>
      </c>
      <c r="J9" s="56">
        <f t="shared" si="2"/>
        <v>0.45900000000000002</v>
      </c>
      <c r="L9" s="41" t="s">
        <v>8</v>
      </c>
      <c r="M9" s="56">
        <f>J9+J30+J57+J66+J78+J111+J133+J144+J161+J165+J183+J216+J240+J253+J265+J274+J287</f>
        <v>14.475000000000001</v>
      </c>
      <c r="N9" s="51">
        <v>28</v>
      </c>
      <c r="O9" s="57">
        <f t="shared" si="3"/>
        <v>405.30000000000007</v>
      </c>
    </row>
    <row r="10" spans="1:18" ht="15.75" customHeight="1">
      <c r="A10" s="233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17</v>
      </c>
      <c r="G10" s="52">
        <v>44</v>
      </c>
      <c r="H10" s="54">
        <f t="shared" si="0"/>
        <v>0.57199999999999995</v>
      </c>
      <c r="I10" s="55">
        <f t="shared" si="1"/>
        <v>9.7240000000000002</v>
      </c>
      <c r="J10" s="56">
        <f t="shared" si="2"/>
        <v>0.221</v>
      </c>
      <c r="L10" s="41" t="s">
        <v>9</v>
      </c>
      <c r="M10" s="56">
        <f>J10+J19+J32+J59+J74+J80+J113+J119+J132+J135+J163+J167+J179+J185+J190+J214+J218+J224+J241+J267+J283+J289+J294</f>
        <v>3.4390000000000001</v>
      </c>
      <c r="N10" s="51">
        <v>44</v>
      </c>
      <c r="O10" s="57">
        <f t="shared" si="3"/>
        <v>151.316</v>
      </c>
    </row>
    <row r="11" spans="1:18" ht="15.75" customHeight="1">
      <c r="A11" s="233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17</v>
      </c>
      <c r="G11" s="49">
        <v>28</v>
      </c>
      <c r="H11" s="54">
        <f t="shared" si="0"/>
        <v>0.33600000000000002</v>
      </c>
      <c r="I11" s="55">
        <f t="shared" si="1"/>
        <v>5.7120000000000006</v>
      </c>
      <c r="J11" s="56">
        <f t="shared" si="2"/>
        <v>0.20400000000000001</v>
      </c>
      <c r="L11" s="41" t="s">
        <v>11</v>
      </c>
      <c r="M11" s="56">
        <f>J11+J20+J33+J60+J81+J85+J108+J114+J120+J136+J142+J164+J168++J186+J191+J219+J225+J242+J268+J290+J295</f>
        <v>2.6760000000000002</v>
      </c>
      <c r="N11" s="51">
        <v>28</v>
      </c>
      <c r="O11" s="57">
        <f t="shared" si="3"/>
        <v>74.927999999999997</v>
      </c>
    </row>
    <row r="12" spans="1:18" ht="15.75" customHeight="1">
      <c r="A12" s="233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17</v>
      </c>
      <c r="G12" s="49">
        <v>170</v>
      </c>
      <c r="H12" s="54">
        <f t="shared" si="0"/>
        <v>1.2749999999999999</v>
      </c>
      <c r="I12" s="55">
        <f t="shared" si="1"/>
        <v>21.675000000000001</v>
      </c>
      <c r="J12" s="56">
        <f t="shared" si="2"/>
        <v>0.1275</v>
      </c>
      <c r="L12" s="41" t="s">
        <v>45</v>
      </c>
      <c r="M12" s="56">
        <f>J12+J63+J116+J141+J221+J243+J271</f>
        <v>0.57300000000000006</v>
      </c>
      <c r="N12" s="51">
        <v>170</v>
      </c>
      <c r="O12" s="57">
        <f t="shared" si="3"/>
        <v>97.410000000000011</v>
      </c>
    </row>
    <row r="13" spans="1:18" ht="15.75" customHeight="1">
      <c r="A13" s="233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17</v>
      </c>
      <c r="G13" s="49">
        <v>710</v>
      </c>
      <c r="H13" s="54">
        <f t="shared" si="0"/>
        <v>3.5500000000000003</v>
      </c>
      <c r="I13" s="55">
        <f t="shared" si="1"/>
        <v>60.35</v>
      </c>
      <c r="J13" s="56">
        <f t="shared" si="2"/>
        <v>8.5000000000000006E-2</v>
      </c>
      <c r="L13" s="41" t="s">
        <v>27</v>
      </c>
      <c r="M13" s="56">
        <f>J13+J18+J42+J67+J87+J122+J145+J172+J174+J192+J227+J244+J254+J275+J296</f>
        <v>0.90800000000000036</v>
      </c>
      <c r="N13" s="51">
        <v>710</v>
      </c>
      <c r="O13" s="57">
        <f t="shared" si="3"/>
        <v>644.68000000000029</v>
      </c>
    </row>
    <row r="14" spans="1:18" ht="15.75" customHeight="1">
      <c r="A14" s="233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17</v>
      </c>
      <c r="G14" s="49">
        <v>46</v>
      </c>
      <c r="H14" s="54">
        <f t="shared" si="0"/>
        <v>0.115</v>
      </c>
      <c r="I14" s="55">
        <f t="shared" si="1"/>
        <v>1.9550000000000001</v>
      </c>
      <c r="J14" s="56">
        <f t="shared" si="2"/>
        <v>4.2500000000000003E-2</v>
      </c>
      <c r="L14" s="41" t="s">
        <v>12</v>
      </c>
      <c r="M14" s="56">
        <f>J14+J23+J44+J69+J77+J124+J148+J181+J195+J229+J245+J277+J285+J299</f>
        <v>1.8800000000000001</v>
      </c>
      <c r="N14" s="51">
        <v>46</v>
      </c>
      <c r="O14" s="57">
        <f t="shared" si="3"/>
        <v>86.48</v>
      </c>
    </row>
    <row r="15" spans="1:18" ht="15.75" customHeight="1">
      <c r="A15" s="233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17</v>
      </c>
      <c r="G15" s="49">
        <v>440</v>
      </c>
      <c r="H15" s="54">
        <f t="shared" si="0"/>
        <v>0.17600000000000002</v>
      </c>
      <c r="I15" s="57">
        <f t="shared" si="1"/>
        <v>2.992</v>
      </c>
      <c r="J15" s="56">
        <f t="shared" si="2"/>
        <v>6.8000000000000005E-3</v>
      </c>
      <c r="L15" s="41" t="s">
        <v>13</v>
      </c>
      <c r="M15" s="56">
        <f>J15+J24+J45+J70+J125+J149+J180+J196+J230+J246+J278+J284+J300</f>
        <v>2.8999999999999995E-2</v>
      </c>
      <c r="N15" s="51">
        <v>440</v>
      </c>
      <c r="O15" s="57">
        <f t="shared" si="3"/>
        <v>12.759999999999998</v>
      </c>
    </row>
    <row r="16" spans="1:18" ht="15.75" customHeight="1">
      <c r="A16" s="233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17</v>
      </c>
      <c r="G16" s="49"/>
      <c r="H16" s="54"/>
      <c r="I16" s="55"/>
      <c r="J16" s="56">
        <f>F16*E16</f>
        <v>3.4000000000000004</v>
      </c>
      <c r="L16" s="41" t="s">
        <v>81</v>
      </c>
      <c r="M16" s="56">
        <f>J17+J36+J61+J110+J118+J139+J215+J223+J248+J269</f>
        <v>6.7870848484848487</v>
      </c>
      <c r="N16" s="51">
        <v>330</v>
      </c>
      <c r="O16" s="57">
        <f t="shared" si="3"/>
        <v>2239.7380000000003</v>
      </c>
    </row>
    <row r="17" spans="1:15" ht="15.75" customHeight="1">
      <c r="A17" s="233"/>
      <c r="B17" s="63">
        <f t="shared" si="4"/>
        <v>2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5"/>
        <v>17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469.93099999999981</v>
      </c>
      <c r="J17" s="56">
        <f t="shared" si="2"/>
        <v>1.4240333333333328</v>
      </c>
      <c r="L17" s="41" t="s">
        <v>87</v>
      </c>
      <c r="M17" s="56">
        <f>J21+J86+J112+J193+J217+J297</f>
        <v>2.1340000000000003</v>
      </c>
      <c r="N17" s="51">
        <v>82</v>
      </c>
      <c r="O17" s="57">
        <f t="shared" si="3"/>
        <v>174.98800000000003</v>
      </c>
    </row>
    <row r="18" spans="1:15" ht="15.75" customHeight="1">
      <c r="A18" s="233"/>
      <c r="B18" s="63">
        <f t="shared" si="4"/>
        <v>2</v>
      </c>
      <c r="C18" s="238"/>
      <c r="D18" s="41" t="s">
        <v>27</v>
      </c>
      <c r="E18" s="58">
        <v>8.0000000000000002E-3</v>
      </c>
      <c r="F18" s="53">
        <f t="shared" si="5"/>
        <v>17</v>
      </c>
      <c r="G18" s="49">
        <v>710</v>
      </c>
      <c r="H18" s="54">
        <f t="shared" si="0"/>
        <v>5.68</v>
      </c>
      <c r="I18" s="55">
        <f t="shared" si="1"/>
        <v>96.56</v>
      </c>
      <c r="J18" s="56">
        <f t="shared" si="2"/>
        <v>0.13600000000000001</v>
      </c>
      <c r="L18" s="41" t="s">
        <v>74</v>
      </c>
      <c r="M18" s="56">
        <f>J22+J43+J147+J228</f>
        <v>0.98000000000000009</v>
      </c>
      <c r="N18" s="51">
        <v>250</v>
      </c>
      <c r="O18" s="57">
        <f t="shared" si="3"/>
        <v>245.00000000000003</v>
      </c>
    </row>
    <row r="19" spans="1:15" ht="15.75" customHeight="1">
      <c r="A19" s="233"/>
      <c r="B19" s="63">
        <f t="shared" si="4"/>
        <v>2</v>
      </c>
      <c r="C19" s="238"/>
      <c r="D19" s="41" t="s">
        <v>9</v>
      </c>
      <c r="E19" s="58">
        <v>1.6E-2</v>
      </c>
      <c r="F19" s="53">
        <f t="shared" si="5"/>
        <v>17</v>
      </c>
      <c r="G19" s="49">
        <v>44</v>
      </c>
      <c r="H19" s="54">
        <f t="shared" si="0"/>
        <v>0.70399999999999996</v>
      </c>
      <c r="I19" s="55">
        <f t="shared" si="1"/>
        <v>11.968</v>
      </c>
      <c r="J19" s="56">
        <f t="shared" si="2"/>
        <v>0.27200000000000002</v>
      </c>
      <c r="L19" s="41" t="s">
        <v>38</v>
      </c>
      <c r="M19" s="56">
        <f>J26+J47+J72+J89+J127+J151+J176+J198+J232+J257+J280+J302+J37+J249</f>
        <v>5.0780000000000012</v>
      </c>
      <c r="N19" s="51">
        <v>32</v>
      </c>
      <c r="O19" s="57">
        <f t="shared" si="3"/>
        <v>162.49600000000004</v>
      </c>
    </row>
    <row r="20" spans="1:15" ht="15.75" customHeight="1">
      <c r="A20" s="233"/>
      <c r="B20" s="63">
        <f t="shared" si="4"/>
        <v>2</v>
      </c>
      <c r="C20" s="238"/>
      <c r="D20" s="41" t="s">
        <v>11</v>
      </c>
      <c r="E20" s="58">
        <v>1.0999999999999999E-2</v>
      </c>
      <c r="F20" s="53">
        <f t="shared" si="5"/>
        <v>17</v>
      </c>
      <c r="G20" s="49">
        <v>28</v>
      </c>
      <c r="H20" s="54">
        <f t="shared" si="0"/>
        <v>0.308</v>
      </c>
      <c r="I20" s="55">
        <f t="shared" si="1"/>
        <v>5.2359999999999998</v>
      </c>
      <c r="J20" s="56">
        <f t="shared" si="2"/>
        <v>0.187</v>
      </c>
      <c r="L20" s="41" t="s">
        <v>14</v>
      </c>
      <c r="M20" s="56">
        <f>J68+J75+J194+J276</f>
        <v>0.88800000000000001</v>
      </c>
      <c r="N20" s="51">
        <v>100</v>
      </c>
      <c r="O20" s="57">
        <f t="shared" si="3"/>
        <v>88.8</v>
      </c>
    </row>
    <row r="21" spans="1:15" ht="15.75" customHeight="1">
      <c r="A21" s="233"/>
      <c r="B21" s="63">
        <f t="shared" si="4"/>
        <v>2</v>
      </c>
      <c r="C21" s="238"/>
      <c r="D21" s="41" t="s">
        <v>87</v>
      </c>
      <c r="E21" s="58">
        <v>4.5999999999999999E-2</v>
      </c>
      <c r="F21" s="53">
        <f t="shared" si="5"/>
        <v>17</v>
      </c>
      <c r="G21" s="49">
        <v>82</v>
      </c>
      <c r="H21" s="54">
        <f t="shared" si="0"/>
        <v>3.7719999999999998</v>
      </c>
      <c r="I21" s="55">
        <f t="shared" si="1"/>
        <v>64.123999999999995</v>
      </c>
      <c r="J21" s="56">
        <f t="shared" si="2"/>
        <v>0.78200000000000003</v>
      </c>
      <c r="L21" s="42" t="s">
        <v>7</v>
      </c>
      <c r="M21" s="56">
        <f>J29+J34+J40+J56+J82+J109+J115+J131+J137+J140+J160+J169+J182+J187+J213+J220+J237+J252+J264+J286+J291</f>
        <v>0.78500000000000025</v>
      </c>
      <c r="N21" s="51">
        <v>90</v>
      </c>
      <c r="O21" s="57">
        <f t="shared" si="3"/>
        <v>70.65000000000002</v>
      </c>
    </row>
    <row r="22" spans="1:15" ht="15.75" customHeight="1">
      <c r="A22" s="233"/>
      <c r="B22" s="63">
        <f t="shared" si="4"/>
        <v>2</v>
      </c>
      <c r="C22" s="218" t="s">
        <v>39</v>
      </c>
      <c r="D22" s="41" t="s">
        <v>74</v>
      </c>
      <c r="E22" s="58">
        <v>0.02</v>
      </c>
      <c r="F22" s="53">
        <f t="shared" si="5"/>
        <v>17</v>
      </c>
      <c r="G22" s="49">
        <v>250</v>
      </c>
      <c r="H22" s="54">
        <f t="shared" si="0"/>
        <v>5</v>
      </c>
      <c r="I22" s="55">
        <f t="shared" si="1"/>
        <v>85</v>
      </c>
      <c r="J22" s="56">
        <f t="shared" si="2"/>
        <v>0.34</v>
      </c>
      <c r="L22" s="42" t="s">
        <v>18</v>
      </c>
      <c r="M22" s="56">
        <f>J31+J184+J288</f>
        <v>0.48000000000000004</v>
      </c>
      <c r="N22" s="51">
        <v>52</v>
      </c>
      <c r="O22" s="57">
        <f t="shared" si="3"/>
        <v>24.96</v>
      </c>
    </row>
    <row r="23" spans="1:15" ht="15.75" customHeight="1">
      <c r="A23" s="233"/>
      <c r="B23" s="63">
        <f t="shared" si="4"/>
        <v>2</v>
      </c>
      <c r="C23" s="219"/>
      <c r="D23" s="41" t="s">
        <v>12</v>
      </c>
      <c r="E23" s="58">
        <v>0.02</v>
      </c>
      <c r="F23" s="53">
        <f t="shared" si="5"/>
        <v>17</v>
      </c>
      <c r="G23" s="49">
        <v>46</v>
      </c>
      <c r="H23" s="54">
        <f t="shared" si="0"/>
        <v>0.92</v>
      </c>
      <c r="I23" s="55">
        <f t="shared" si="1"/>
        <v>15.64</v>
      </c>
      <c r="J23" s="56">
        <f t="shared" si="2"/>
        <v>0.34</v>
      </c>
      <c r="L23" s="42" t="s">
        <v>69</v>
      </c>
      <c r="M23" s="56">
        <f>J38+J146+J250+J255</f>
        <v>0.79199999999999993</v>
      </c>
      <c r="N23" s="51">
        <v>90</v>
      </c>
      <c r="O23" s="57">
        <f t="shared" si="3"/>
        <v>71.279999999999987</v>
      </c>
    </row>
    <row r="24" spans="1:15" ht="15.75" customHeight="1">
      <c r="A24" s="233"/>
      <c r="B24" s="63">
        <f t="shared" si="4"/>
        <v>2</v>
      </c>
      <c r="C24" s="219"/>
      <c r="D24" s="41" t="s">
        <v>13</v>
      </c>
      <c r="E24" s="59">
        <v>2.0000000000000001E-4</v>
      </c>
      <c r="F24" s="53">
        <f t="shared" si="5"/>
        <v>17</v>
      </c>
      <c r="G24" s="49">
        <v>440</v>
      </c>
      <c r="H24" s="54">
        <f t="shared" si="0"/>
        <v>8.8000000000000009E-2</v>
      </c>
      <c r="I24" s="57">
        <f t="shared" si="1"/>
        <v>1.496</v>
      </c>
      <c r="J24" s="56">
        <f>F24*E24</f>
        <v>3.4000000000000002E-3</v>
      </c>
      <c r="L24" s="42" t="s">
        <v>19</v>
      </c>
      <c r="M24" s="56">
        <f>J39+J251</f>
        <v>0.11</v>
      </c>
      <c r="N24" s="51">
        <v>100</v>
      </c>
      <c r="O24" s="57">
        <f t="shared" si="3"/>
        <v>11</v>
      </c>
    </row>
    <row r="25" spans="1:15" ht="15.75" customHeight="1">
      <c r="A25" s="233"/>
      <c r="B25" s="63">
        <f t="shared" si="4"/>
        <v>2</v>
      </c>
      <c r="C25" s="220"/>
      <c r="D25" s="41" t="s">
        <v>79</v>
      </c>
      <c r="E25" s="58">
        <v>0.2</v>
      </c>
      <c r="F25" s="53">
        <f t="shared" si="5"/>
        <v>17</v>
      </c>
      <c r="G25" s="49"/>
      <c r="H25" s="54"/>
      <c r="I25" s="55"/>
      <c r="J25" s="56">
        <f t="shared" si="2"/>
        <v>3.4000000000000004</v>
      </c>
      <c r="L25" s="42" t="s">
        <v>21</v>
      </c>
      <c r="M25" s="56">
        <f>J41+J173</f>
        <v>1.2809999999999999</v>
      </c>
      <c r="N25" s="51">
        <v>90</v>
      </c>
      <c r="O25" s="57">
        <f t="shared" si="3"/>
        <v>115.28999999999999</v>
      </c>
    </row>
    <row r="26" spans="1:15" ht="15.75" customHeight="1">
      <c r="A26" s="233"/>
      <c r="B26" s="63">
        <f t="shared" si="4"/>
        <v>2</v>
      </c>
      <c r="C26" s="96" t="s">
        <v>38</v>
      </c>
      <c r="D26" s="41" t="s">
        <v>38</v>
      </c>
      <c r="E26" s="58">
        <v>0.04</v>
      </c>
      <c r="F26" s="53">
        <f t="shared" si="5"/>
        <v>17</v>
      </c>
      <c r="G26" s="49">
        <v>32</v>
      </c>
      <c r="H26" s="54">
        <f t="shared" si="0"/>
        <v>1.28</v>
      </c>
      <c r="I26" s="55">
        <f t="shared" si="1"/>
        <v>21.76</v>
      </c>
      <c r="J26" s="56">
        <f t="shared" si="2"/>
        <v>0.68</v>
      </c>
      <c r="L26" s="41" t="s">
        <v>70</v>
      </c>
      <c r="M26" s="56">
        <f>J48</f>
        <v>1.3</v>
      </c>
      <c r="N26" s="51">
        <v>94</v>
      </c>
      <c r="O26" s="57">
        <f t="shared" si="3"/>
        <v>122.2</v>
      </c>
    </row>
    <row r="27" spans="1:15" ht="15.75" customHeight="1">
      <c r="A27" s="210" t="s">
        <v>41</v>
      </c>
      <c r="B27" s="210"/>
      <c r="C27" s="210"/>
      <c r="D27" s="210"/>
      <c r="E27" s="94"/>
      <c r="F27" s="94"/>
      <c r="G27" s="94"/>
      <c r="H27" s="2">
        <f>SUM(H6:H26)</f>
        <v>60.999999999999993</v>
      </c>
      <c r="I27" s="2">
        <f>SUM(I6:I26)</f>
        <v>1036.9999999999998</v>
      </c>
      <c r="J27" s="2">
        <f>SUM(J6:J26)</f>
        <v>14.405233333333332</v>
      </c>
      <c r="L27" s="41" t="s">
        <v>10</v>
      </c>
      <c r="M27" s="56">
        <f>J58+J162+J266</f>
        <v>0.42500000000000004</v>
      </c>
      <c r="N27" s="51">
        <v>86</v>
      </c>
      <c r="O27" s="57">
        <f t="shared" si="3"/>
        <v>36.550000000000004</v>
      </c>
    </row>
    <row r="28" spans="1:15" ht="15.75" customHeight="1">
      <c r="A28" s="239" t="s">
        <v>52</v>
      </c>
      <c r="B28" s="60">
        <v>2</v>
      </c>
      <c r="C28" s="244" t="s">
        <v>20</v>
      </c>
      <c r="D28" s="42" t="s">
        <v>6</v>
      </c>
      <c r="E28" s="6">
        <v>7.2999999999999995E-2</v>
      </c>
      <c r="F28" s="50">
        <v>13</v>
      </c>
      <c r="G28" s="51">
        <v>20</v>
      </c>
      <c r="H28" s="5">
        <f>E28*G28</f>
        <v>1.46</v>
      </c>
      <c r="I28" s="7">
        <f t="shared" ref="I28:I47" si="6">J28*G28</f>
        <v>18.98</v>
      </c>
      <c r="J28" s="6">
        <f>F28*E28</f>
        <v>0.94899999999999995</v>
      </c>
      <c r="L28" s="41" t="s">
        <v>57</v>
      </c>
      <c r="M28" s="56">
        <f>J62+J270</f>
        <v>0.27</v>
      </c>
      <c r="N28" s="51">
        <v>120</v>
      </c>
      <c r="O28" s="57">
        <f t="shared" si="3"/>
        <v>32.400000000000006</v>
      </c>
    </row>
    <row r="29" spans="1:15" ht="15.75" customHeight="1">
      <c r="A29" s="239"/>
      <c r="B29" s="63">
        <f>B28</f>
        <v>2</v>
      </c>
      <c r="C29" s="245"/>
      <c r="D29" s="42" t="s">
        <v>7</v>
      </c>
      <c r="E29" s="6">
        <v>4.0000000000000001E-3</v>
      </c>
      <c r="F29" s="54">
        <f>F28</f>
        <v>13</v>
      </c>
      <c r="G29" s="50">
        <v>90</v>
      </c>
      <c r="H29" s="5">
        <f t="shared" ref="H29:H48" si="7">E29*G29</f>
        <v>0.36</v>
      </c>
      <c r="I29" s="7">
        <f t="shared" si="6"/>
        <v>4.6800000000000006</v>
      </c>
      <c r="J29" s="6">
        <f t="shared" ref="J29:J48" si="8">F29*E29</f>
        <v>5.2000000000000005E-2</v>
      </c>
      <c r="L29" s="41" t="s">
        <v>24</v>
      </c>
      <c r="M29" s="56">
        <f>J64+J272</f>
        <v>1.8000000000000002E-2</v>
      </c>
      <c r="N29" s="51">
        <v>200</v>
      </c>
      <c r="O29" s="57">
        <f t="shared" si="3"/>
        <v>3.6000000000000005</v>
      </c>
    </row>
    <row r="30" spans="1:15" ht="15.75" customHeight="1">
      <c r="A30" s="239"/>
      <c r="B30" s="63">
        <f t="shared" ref="B30:B48" si="9">B29</f>
        <v>2</v>
      </c>
      <c r="C30" s="240" t="s">
        <v>23</v>
      </c>
      <c r="D30" s="42" t="s">
        <v>8</v>
      </c>
      <c r="E30" s="6">
        <v>0.1</v>
      </c>
      <c r="F30" s="54">
        <f t="shared" ref="F30:F48" si="10">F29</f>
        <v>13</v>
      </c>
      <c r="G30" s="49">
        <v>28</v>
      </c>
      <c r="H30" s="5">
        <f t="shared" si="7"/>
        <v>2.8000000000000003</v>
      </c>
      <c r="I30" s="7">
        <f t="shared" si="6"/>
        <v>36.4</v>
      </c>
      <c r="J30" s="6">
        <f t="shared" si="8"/>
        <v>1.3</v>
      </c>
      <c r="L30" s="43" t="s">
        <v>15</v>
      </c>
      <c r="M30" s="56">
        <f>J76+J235</f>
        <v>0.19</v>
      </c>
      <c r="N30" s="51">
        <v>140</v>
      </c>
      <c r="O30" s="57">
        <f t="shared" si="3"/>
        <v>26.6</v>
      </c>
    </row>
    <row r="31" spans="1:15" ht="15.75" customHeight="1">
      <c r="A31" s="239"/>
      <c r="B31" s="63">
        <f t="shared" si="9"/>
        <v>2</v>
      </c>
      <c r="C31" s="241"/>
      <c r="D31" s="42" t="s">
        <v>18</v>
      </c>
      <c r="E31" s="6">
        <v>0.02</v>
      </c>
      <c r="F31" s="54">
        <f t="shared" si="10"/>
        <v>13</v>
      </c>
      <c r="G31" s="50">
        <v>52</v>
      </c>
      <c r="H31" s="5">
        <f t="shared" si="7"/>
        <v>1.04</v>
      </c>
      <c r="I31" s="7">
        <f t="shared" si="6"/>
        <v>13.52</v>
      </c>
      <c r="J31" s="6">
        <f t="shared" si="8"/>
        <v>0.26</v>
      </c>
      <c r="L31" s="41" t="s">
        <v>61</v>
      </c>
      <c r="M31" s="56">
        <f>J84+J171+J189+J293</f>
        <v>3.3508787878787882</v>
      </c>
      <c r="N31" s="51">
        <v>198</v>
      </c>
      <c r="O31" s="57">
        <f t="shared" si="3"/>
        <v>663.47400000000005</v>
      </c>
    </row>
    <row r="32" spans="1:15" ht="15.75" customHeight="1">
      <c r="A32" s="239"/>
      <c r="B32" s="63">
        <f t="shared" si="9"/>
        <v>2</v>
      </c>
      <c r="C32" s="241"/>
      <c r="D32" s="42" t="s">
        <v>9</v>
      </c>
      <c r="E32" s="6">
        <v>1.2999999999999999E-2</v>
      </c>
      <c r="F32" s="54">
        <f t="shared" si="10"/>
        <v>13</v>
      </c>
      <c r="G32" s="50">
        <v>44</v>
      </c>
      <c r="H32" s="5">
        <f t="shared" si="7"/>
        <v>0.57199999999999995</v>
      </c>
      <c r="I32" s="7">
        <f t="shared" si="6"/>
        <v>7.4359999999999991</v>
      </c>
      <c r="J32" s="6">
        <f t="shared" si="8"/>
        <v>0.16899999999999998</v>
      </c>
      <c r="L32" s="43" t="s">
        <v>65</v>
      </c>
      <c r="M32" s="56">
        <f>J88+J175+J256</f>
        <v>5.4</v>
      </c>
      <c r="N32" s="51">
        <v>72</v>
      </c>
      <c r="O32" s="57">
        <f t="shared" si="3"/>
        <v>388.8</v>
      </c>
    </row>
    <row r="33" spans="1:19" ht="15.75" customHeight="1">
      <c r="A33" s="239"/>
      <c r="B33" s="63">
        <f t="shared" si="9"/>
        <v>2</v>
      </c>
      <c r="C33" s="241"/>
      <c r="D33" s="42" t="s">
        <v>11</v>
      </c>
      <c r="E33" s="6">
        <v>1.2E-2</v>
      </c>
      <c r="F33" s="54">
        <f t="shared" si="10"/>
        <v>13</v>
      </c>
      <c r="G33" s="50">
        <v>28</v>
      </c>
      <c r="H33" s="5">
        <f t="shared" si="7"/>
        <v>0.33600000000000002</v>
      </c>
      <c r="I33" s="7">
        <f t="shared" si="6"/>
        <v>4.3680000000000003</v>
      </c>
      <c r="J33" s="6">
        <f t="shared" si="8"/>
        <v>0.156</v>
      </c>
      <c r="L33" s="44" t="s">
        <v>22</v>
      </c>
      <c r="M33" s="56">
        <f>J199+J258+J303</f>
        <v>1</v>
      </c>
      <c r="N33" s="51">
        <v>88</v>
      </c>
      <c r="O33" s="57">
        <f t="shared" si="3"/>
        <v>88</v>
      </c>
    </row>
    <row r="34" spans="1:19" ht="15.75" customHeight="1">
      <c r="A34" s="239"/>
      <c r="B34" s="63">
        <f t="shared" si="9"/>
        <v>2</v>
      </c>
      <c r="C34" s="241"/>
      <c r="D34" s="42" t="s">
        <v>7</v>
      </c>
      <c r="E34" s="6">
        <v>5.0000000000000001E-3</v>
      </c>
      <c r="F34" s="54">
        <f t="shared" si="10"/>
        <v>13</v>
      </c>
      <c r="G34" s="50">
        <v>90</v>
      </c>
      <c r="H34" s="5">
        <f t="shared" si="7"/>
        <v>0.45</v>
      </c>
      <c r="I34" s="7">
        <f t="shared" si="6"/>
        <v>5.8500000000000005</v>
      </c>
      <c r="J34" s="6">
        <f t="shared" si="8"/>
        <v>6.5000000000000002E-2</v>
      </c>
      <c r="L34" s="41" t="s">
        <v>25</v>
      </c>
      <c r="M34" s="56">
        <f>J123+J298</f>
        <v>0.91999999999999993</v>
      </c>
      <c r="N34" s="51">
        <v>150</v>
      </c>
      <c r="O34" s="57">
        <f t="shared" si="3"/>
        <v>138</v>
      </c>
    </row>
    <row r="35" spans="1:19" ht="15.75" customHeight="1">
      <c r="A35" s="239"/>
      <c r="B35" s="63">
        <f t="shared" si="9"/>
        <v>2</v>
      </c>
      <c r="C35" s="242"/>
      <c r="D35" s="42" t="s">
        <v>79</v>
      </c>
      <c r="E35" s="6">
        <v>0.17499999999999999</v>
      </c>
      <c r="F35" s="54">
        <f t="shared" si="10"/>
        <v>13</v>
      </c>
      <c r="G35" s="50"/>
      <c r="H35" s="5"/>
      <c r="I35" s="7"/>
      <c r="J35" s="6">
        <f t="shared" si="8"/>
        <v>2.2749999999999999</v>
      </c>
      <c r="L35" s="41" t="s">
        <v>17</v>
      </c>
      <c r="M35" s="56">
        <f>J236</f>
        <v>0.09</v>
      </c>
      <c r="N35" s="51">
        <v>150</v>
      </c>
      <c r="O35" s="57">
        <f t="shared" si="3"/>
        <v>13.5</v>
      </c>
    </row>
    <row r="36" spans="1:19" ht="15.75" customHeight="1">
      <c r="A36" s="239"/>
      <c r="B36" s="63">
        <f t="shared" si="9"/>
        <v>2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0"/>
        <v>13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6"/>
        <v>313.63799999999998</v>
      </c>
      <c r="J36" s="6">
        <f t="shared" si="8"/>
        <v>0.95041818181818172</v>
      </c>
      <c r="L36" s="41" t="s">
        <v>89</v>
      </c>
      <c r="M36" s="56">
        <f>J79+J121+J166+J226</f>
        <v>1.1489999999999998</v>
      </c>
      <c r="N36" s="51">
        <v>50</v>
      </c>
      <c r="O36" s="57">
        <f t="shared" si="3"/>
        <v>57.449999999999989</v>
      </c>
    </row>
    <row r="37" spans="1:19" ht="15.75" customHeight="1">
      <c r="A37" s="239"/>
      <c r="B37" s="63">
        <f t="shared" si="9"/>
        <v>2</v>
      </c>
      <c r="C37" s="230"/>
      <c r="D37" s="42" t="s">
        <v>38</v>
      </c>
      <c r="E37" s="6">
        <v>9.0000000000000011E-3</v>
      </c>
      <c r="F37" s="54">
        <f t="shared" si="10"/>
        <v>13</v>
      </c>
      <c r="G37" s="50">
        <v>32</v>
      </c>
      <c r="H37" s="5">
        <f t="shared" si="7"/>
        <v>0.28800000000000003</v>
      </c>
      <c r="I37" s="7">
        <f t="shared" si="6"/>
        <v>3.7440000000000007</v>
      </c>
      <c r="J37" s="6">
        <f t="shared" si="8"/>
        <v>0.11700000000000002</v>
      </c>
      <c r="L37" s="42" t="s">
        <v>35</v>
      </c>
      <c r="M37" s="56">
        <f>J130+J212</f>
        <v>0.38</v>
      </c>
      <c r="N37" s="51">
        <v>81</v>
      </c>
      <c r="O37" s="57">
        <f t="shared" si="3"/>
        <v>30.78</v>
      </c>
    </row>
    <row r="38" spans="1:19" ht="15.75" customHeight="1">
      <c r="A38" s="239"/>
      <c r="B38" s="63">
        <f t="shared" si="9"/>
        <v>2</v>
      </c>
      <c r="C38" s="230"/>
      <c r="D38" s="42" t="s">
        <v>69</v>
      </c>
      <c r="E38" s="6">
        <v>1.2E-2</v>
      </c>
      <c r="F38" s="54">
        <f t="shared" si="10"/>
        <v>13</v>
      </c>
      <c r="G38" s="50">
        <v>90</v>
      </c>
      <c r="H38" s="5">
        <f t="shared" si="7"/>
        <v>1.08</v>
      </c>
      <c r="I38" s="7">
        <f t="shared" si="6"/>
        <v>14.04</v>
      </c>
      <c r="J38" s="6">
        <f t="shared" si="8"/>
        <v>0.156</v>
      </c>
      <c r="L38" s="41" t="s">
        <v>73</v>
      </c>
      <c r="M38" s="56">
        <f>J134</f>
        <v>6.5000000000000002E-2</v>
      </c>
      <c r="N38" s="51">
        <v>40</v>
      </c>
      <c r="O38" s="57">
        <f t="shared" si="3"/>
        <v>2.6</v>
      </c>
    </row>
    <row r="39" spans="1:19" ht="15.75" customHeight="1">
      <c r="A39" s="239"/>
      <c r="B39" s="63">
        <f t="shared" si="9"/>
        <v>2</v>
      </c>
      <c r="C39" s="230"/>
      <c r="D39" s="42" t="s">
        <v>19</v>
      </c>
      <c r="E39" s="6">
        <v>5.0000000000000001E-3</v>
      </c>
      <c r="F39" s="54">
        <f t="shared" si="10"/>
        <v>13</v>
      </c>
      <c r="G39" s="50">
        <v>100</v>
      </c>
      <c r="H39" s="5">
        <f t="shared" si="7"/>
        <v>0.5</v>
      </c>
      <c r="I39" s="7">
        <f t="shared" si="6"/>
        <v>6.5</v>
      </c>
      <c r="J39" s="6">
        <f t="shared" si="8"/>
        <v>6.5000000000000002E-2</v>
      </c>
      <c r="L39" s="41" t="s">
        <v>16</v>
      </c>
      <c r="M39" s="56">
        <f>J143</f>
        <v>5.2000000000000005E-2</v>
      </c>
      <c r="N39" s="51">
        <v>50</v>
      </c>
      <c r="O39" s="57">
        <f>M39*N39</f>
        <v>2.6</v>
      </c>
    </row>
    <row r="40" spans="1:19" ht="15.75" customHeight="1">
      <c r="A40" s="239"/>
      <c r="B40" s="63">
        <f t="shared" si="9"/>
        <v>2</v>
      </c>
      <c r="C40" s="230"/>
      <c r="D40" s="42" t="s">
        <v>7</v>
      </c>
      <c r="E40" s="6">
        <v>3.0000000000000001E-3</v>
      </c>
      <c r="F40" s="54">
        <f t="shared" si="10"/>
        <v>13</v>
      </c>
      <c r="G40" s="50">
        <v>90</v>
      </c>
      <c r="H40" s="5">
        <f t="shared" si="7"/>
        <v>0.27</v>
      </c>
      <c r="I40" s="7">
        <f t="shared" si="6"/>
        <v>3.51</v>
      </c>
      <c r="J40" s="6">
        <f t="shared" si="8"/>
        <v>3.9E-2</v>
      </c>
      <c r="L40" s="73" t="s">
        <v>41</v>
      </c>
      <c r="M40" s="81">
        <f>SUM(M6:M39)</f>
        <v>65.220963636363635</v>
      </c>
      <c r="N40" s="80"/>
      <c r="O40" s="31">
        <f>SUM(O6:O39)</f>
        <v>6649.0000000000018</v>
      </c>
      <c r="Q40"/>
      <c r="R40"/>
      <c r="S40"/>
    </row>
    <row r="41" spans="1:19" ht="15.75" customHeight="1">
      <c r="A41" s="239"/>
      <c r="B41" s="63">
        <f t="shared" si="9"/>
        <v>2</v>
      </c>
      <c r="C41" s="234" t="s">
        <v>26</v>
      </c>
      <c r="D41" s="42" t="s">
        <v>21</v>
      </c>
      <c r="E41" s="6">
        <v>6.0999999999999999E-2</v>
      </c>
      <c r="F41" s="54">
        <f t="shared" si="10"/>
        <v>13</v>
      </c>
      <c r="G41" s="50">
        <v>90</v>
      </c>
      <c r="H41" s="5">
        <f t="shared" si="7"/>
        <v>5.49</v>
      </c>
      <c r="I41" s="7">
        <f t="shared" si="6"/>
        <v>71.36999999999999</v>
      </c>
      <c r="J41" s="6">
        <f t="shared" si="8"/>
        <v>0.79299999999999993</v>
      </c>
      <c r="L41"/>
      <c r="M41"/>
      <c r="N41"/>
      <c r="O41" s="30"/>
      <c r="Q41"/>
      <c r="R41"/>
      <c r="S41"/>
    </row>
    <row r="42" spans="1:19" ht="15.75" customHeight="1">
      <c r="A42" s="239"/>
      <c r="B42" s="63">
        <f t="shared" si="9"/>
        <v>2</v>
      </c>
      <c r="C42" s="234"/>
      <c r="D42" s="42" t="s">
        <v>27</v>
      </c>
      <c r="E42" s="6">
        <v>6.0000000000000001E-3</v>
      </c>
      <c r="F42" s="54">
        <f t="shared" si="10"/>
        <v>13</v>
      </c>
      <c r="G42" s="50">
        <v>710</v>
      </c>
      <c r="H42" s="5">
        <f t="shared" si="7"/>
        <v>4.26</v>
      </c>
      <c r="I42" s="7">
        <f t="shared" si="6"/>
        <v>55.38</v>
      </c>
      <c r="J42" s="6">
        <f t="shared" si="8"/>
        <v>7.8E-2</v>
      </c>
      <c r="L42" s="22"/>
      <c r="M42" s="22"/>
      <c r="N42" s="22"/>
      <c r="O42"/>
      <c r="Q42"/>
      <c r="R42"/>
      <c r="S42"/>
    </row>
    <row r="43" spans="1:19" ht="15.75" customHeight="1">
      <c r="A43" s="239"/>
      <c r="B43" s="63">
        <f t="shared" si="9"/>
        <v>2</v>
      </c>
      <c r="C43" s="218" t="s">
        <v>39</v>
      </c>
      <c r="D43" s="41" t="s">
        <v>76</v>
      </c>
      <c r="E43" s="8">
        <v>0.02</v>
      </c>
      <c r="F43" s="54">
        <f t="shared" si="10"/>
        <v>13</v>
      </c>
      <c r="G43" s="49">
        <v>250</v>
      </c>
      <c r="H43" s="4">
        <f t="shared" ref="H43:H45" si="11">G43*E43</f>
        <v>5</v>
      </c>
      <c r="I43" s="7">
        <f t="shared" si="6"/>
        <v>65</v>
      </c>
      <c r="J43" s="9">
        <f t="shared" si="8"/>
        <v>0.26</v>
      </c>
      <c r="L43" s="97" t="s">
        <v>103</v>
      </c>
      <c r="M43" s="66"/>
      <c r="N43" s="215" t="s">
        <v>105</v>
      </c>
      <c r="O43" s="215"/>
      <c r="P43" s="215"/>
      <c r="Q43"/>
      <c r="R43"/>
      <c r="S43"/>
    </row>
    <row r="44" spans="1:19" s="17" customFormat="1" ht="15.75" customHeight="1">
      <c r="A44" s="239"/>
      <c r="B44" s="63">
        <f t="shared" si="9"/>
        <v>2</v>
      </c>
      <c r="C44" s="219"/>
      <c r="D44" s="41" t="s">
        <v>12</v>
      </c>
      <c r="E44" s="8">
        <v>0.02</v>
      </c>
      <c r="F44" s="54">
        <f t="shared" si="10"/>
        <v>13</v>
      </c>
      <c r="G44" s="49">
        <v>46</v>
      </c>
      <c r="H44" s="4">
        <f t="shared" si="11"/>
        <v>0.92</v>
      </c>
      <c r="I44" s="7">
        <f t="shared" si="6"/>
        <v>11.96</v>
      </c>
      <c r="J44" s="9">
        <f t="shared" si="8"/>
        <v>0.26</v>
      </c>
      <c r="K44"/>
      <c r="L44" s="32"/>
      <c r="M44" s="35" t="s">
        <v>95</v>
      </c>
      <c r="N44" s="216" t="s">
        <v>96</v>
      </c>
      <c r="O44" s="216"/>
      <c r="P44" s="216"/>
      <c r="Q44"/>
      <c r="R44"/>
      <c r="S44"/>
    </row>
    <row r="45" spans="1:19" ht="15.75" customHeight="1">
      <c r="A45" s="239"/>
      <c r="B45" s="63">
        <f t="shared" si="9"/>
        <v>2</v>
      </c>
      <c r="C45" s="219"/>
      <c r="D45" s="41" t="s">
        <v>13</v>
      </c>
      <c r="E45" s="20">
        <v>2.0000000000000001E-4</v>
      </c>
      <c r="F45" s="54">
        <f t="shared" si="10"/>
        <v>13</v>
      </c>
      <c r="G45" s="49">
        <v>440</v>
      </c>
      <c r="H45" s="4">
        <f t="shared" si="11"/>
        <v>8.8000000000000009E-2</v>
      </c>
      <c r="I45" s="7">
        <f t="shared" si="6"/>
        <v>1.1440000000000001</v>
      </c>
      <c r="J45" s="9">
        <f>F45*E45</f>
        <v>2.6000000000000003E-3</v>
      </c>
      <c r="L45"/>
      <c r="M45" s="30"/>
      <c r="N45"/>
      <c r="O45"/>
      <c r="P45"/>
      <c r="Q45"/>
      <c r="R45"/>
    </row>
    <row r="46" spans="1:19" ht="15.75" customHeight="1">
      <c r="A46" s="239"/>
      <c r="B46" s="63">
        <f t="shared" si="9"/>
        <v>2</v>
      </c>
      <c r="C46" s="220"/>
      <c r="D46" s="41" t="s">
        <v>79</v>
      </c>
      <c r="E46" s="20">
        <v>0.2</v>
      </c>
      <c r="F46" s="54">
        <f t="shared" si="10"/>
        <v>13</v>
      </c>
      <c r="G46" s="49"/>
      <c r="H46" s="4"/>
      <c r="I46" s="7"/>
      <c r="J46" s="9">
        <f t="shared" si="8"/>
        <v>2.6</v>
      </c>
      <c r="L46"/>
      <c r="M46" s="30"/>
      <c r="N46"/>
      <c r="O46"/>
      <c r="P46"/>
      <c r="Q46"/>
      <c r="R46"/>
    </row>
    <row r="47" spans="1:19" ht="15.75" customHeight="1">
      <c r="A47" s="239"/>
      <c r="B47" s="63">
        <f t="shared" si="9"/>
        <v>2</v>
      </c>
      <c r="C47" s="95" t="s">
        <v>38</v>
      </c>
      <c r="D47" s="42" t="s">
        <v>38</v>
      </c>
      <c r="E47" s="6">
        <v>0.08</v>
      </c>
      <c r="F47" s="54">
        <f t="shared" si="10"/>
        <v>13</v>
      </c>
      <c r="G47" s="50">
        <v>32</v>
      </c>
      <c r="H47" s="5">
        <f t="shared" si="7"/>
        <v>2.56</v>
      </c>
      <c r="I47" s="7">
        <f t="shared" si="6"/>
        <v>33.28</v>
      </c>
      <c r="J47" s="6">
        <f t="shared" si="8"/>
        <v>1.04</v>
      </c>
      <c r="L47"/>
      <c r="M47" s="28"/>
      <c r="N47" s="30"/>
      <c r="O47"/>
      <c r="P47"/>
      <c r="Q47"/>
      <c r="R47"/>
    </row>
    <row r="48" spans="1:19" ht="15.75" customHeight="1">
      <c r="A48" s="239"/>
      <c r="B48" s="63">
        <f t="shared" si="9"/>
        <v>2</v>
      </c>
      <c r="C48" s="10" t="s">
        <v>70</v>
      </c>
      <c r="D48" s="41" t="s">
        <v>70</v>
      </c>
      <c r="E48" s="9">
        <v>0.1</v>
      </c>
      <c r="F48" s="54">
        <f t="shared" si="10"/>
        <v>13</v>
      </c>
      <c r="G48" s="50">
        <v>94</v>
      </c>
      <c r="H48" s="5">
        <f t="shared" si="7"/>
        <v>9.4</v>
      </c>
      <c r="I48" s="7">
        <f>J48*G48</f>
        <v>122.2</v>
      </c>
      <c r="J48" s="6">
        <f t="shared" si="8"/>
        <v>1.3</v>
      </c>
      <c r="L48"/>
      <c r="M48"/>
      <c r="N48"/>
      <c r="O48"/>
      <c r="P48"/>
      <c r="Q48"/>
      <c r="R48"/>
    </row>
    <row r="49" spans="1:12" ht="15.75" customHeight="1">
      <c r="A49" s="210" t="s">
        <v>41</v>
      </c>
      <c r="B49" s="210"/>
      <c r="C49" s="210"/>
      <c r="D49" s="210"/>
      <c r="E49" s="94"/>
      <c r="F49" s="94"/>
      <c r="G49" s="94"/>
      <c r="H49" s="2">
        <f>SUM(H28:H48)</f>
        <v>61.000000000000007</v>
      </c>
      <c r="I49" s="2">
        <f>SUM(I28:I48)</f>
        <v>793.00000000000011</v>
      </c>
      <c r="J49" s="2">
        <f>SUM(J28:J48)</f>
        <v>12.887018181818181</v>
      </c>
    </row>
    <row r="50" spans="1:12" customFormat="1" ht="15.75" customHeight="1"/>
    <row r="51" spans="1:12" customFormat="1" ht="15.75" customHeight="1"/>
    <row r="52" spans="1:12" customFormat="1" ht="15.75" customHeight="1"/>
    <row r="53" spans="1:12" customFormat="1" ht="15.75" customHeight="1"/>
    <row r="54" spans="1:12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>
      <c r="A55" s="180" t="s">
        <v>54</v>
      </c>
      <c r="B55" s="61">
        <v>2</v>
      </c>
      <c r="C55" s="226" t="s">
        <v>5</v>
      </c>
      <c r="D55" s="41" t="s">
        <v>6</v>
      </c>
      <c r="E55" s="8">
        <v>2.5999999999999999E-2</v>
      </c>
      <c r="F55" s="49">
        <v>6</v>
      </c>
      <c r="G55" s="49">
        <v>20</v>
      </c>
      <c r="H55" s="5">
        <f>G55*E55</f>
        <v>0.52</v>
      </c>
      <c r="I55" s="7">
        <f>J55*G55</f>
        <v>3.12</v>
      </c>
      <c r="J55" s="9">
        <f>F55*E55</f>
        <v>0.156</v>
      </c>
      <c r="L55" s="18"/>
    </row>
    <row r="56" spans="1:12" ht="15.75" customHeight="1">
      <c r="A56" s="181"/>
      <c r="B56" s="64">
        <f>B55</f>
        <v>2</v>
      </c>
      <c r="C56" s="227"/>
      <c r="D56" s="41" t="s">
        <v>7</v>
      </c>
      <c r="E56" s="8">
        <v>6.0000000000000001E-3</v>
      </c>
      <c r="F56" s="53">
        <f>F55</f>
        <v>6</v>
      </c>
      <c r="G56" s="49">
        <v>90</v>
      </c>
      <c r="H56" s="5">
        <f t="shared" ref="H56:H57" si="12">G56*E56</f>
        <v>0.54</v>
      </c>
      <c r="I56" s="7">
        <f t="shared" ref="I56:I60" si="13">J56*G56</f>
        <v>3.24</v>
      </c>
      <c r="J56" s="9">
        <f t="shared" ref="J56:J60" si="14">F56*E56</f>
        <v>3.6000000000000004E-2</v>
      </c>
      <c r="L56" s="18"/>
    </row>
    <row r="57" spans="1:12" ht="15.75" customHeight="1">
      <c r="A57" s="181"/>
      <c r="B57" s="64">
        <f t="shared" ref="B57:B72" si="15">B56</f>
        <v>2</v>
      </c>
      <c r="C57" s="227"/>
      <c r="D57" s="41" t="s">
        <v>8</v>
      </c>
      <c r="E57" s="8">
        <v>3.5000000000000003E-2</v>
      </c>
      <c r="F57" s="53">
        <f t="shared" ref="F57:F72" si="16">F56</f>
        <v>6</v>
      </c>
      <c r="G57" s="49">
        <v>28</v>
      </c>
      <c r="H57" s="5">
        <f t="shared" si="12"/>
        <v>0.98000000000000009</v>
      </c>
      <c r="I57" s="7">
        <f t="shared" si="13"/>
        <v>5.8800000000000008</v>
      </c>
      <c r="J57" s="9">
        <f>F57*E57</f>
        <v>0.21000000000000002</v>
      </c>
      <c r="L57" s="18"/>
    </row>
    <row r="58" spans="1:12" ht="15.75" customHeight="1">
      <c r="A58" s="181"/>
      <c r="B58" s="64">
        <f t="shared" si="15"/>
        <v>2</v>
      </c>
      <c r="C58" s="227"/>
      <c r="D58" s="41" t="s">
        <v>10</v>
      </c>
      <c r="E58" s="8">
        <v>2.5000000000000001E-2</v>
      </c>
      <c r="F58" s="53">
        <f t="shared" si="16"/>
        <v>6</v>
      </c>
      <c r="G58" s="49">
        <v>86</v>
      </c>
      <c r="H58" s="5">
        <f>G58*E58</f>
        <v>2.15</v>
      </c>
      <c r="I58" s="7">
        <f t="shared" si="13"/>
        <v>12.900000000000002</v>
      </c>
      <c r="J58" s="9">
        <f t="shared" si="14"/>
        <v>0.15000000000000002</v>
      </c>
      <c r="L58" s="18"/>
    </row>
    <row r="59" spans="1:12" ht="15.75" customHeight="1">
      <c r="A59" s="181"/>
      <c r="B59" s="64">
        <f t="shared" si="15"/>
        <v>2</v>
      </c>
      <c r="C59" s="227"/>
      <c r="D59" s="41" t="s">
        <v>9</v>
      </c>
      <c r="E59" s="8">
        <v>1.9E-2</v>
      </c>
      <c r="F59" s="53">
        <f t="shared" si="16"/>
        <v>6</v>
      </c>
      <c r="G59" s="49">
        <v>44</v>
      </c>
      <c r="H59" s="5">
        <f t="shared" ref="H59" si="17">G59*E59</f>
        <v>0.83599999999999997</v>
      </c>
      <c r="I59" s="7">
        <f t="shared" si="13"/>
        <v>5.016</v>
      </c>
      <c r="J59" s="9">
        <f t="shared" si="14"/>
        <v>0.11399999999999999</v>
      </c>
      <c r="L59" s="18"/>
    </row>
    <row r="60" spans="1:12" ht="15.75" customHeight="1">
      <c r="A60" s="181"/>
      <c r="B60" s="64">
        <f t="shared" si="15"/>
        <v>2</v>
      </c>
      <c r="C60" s="228"/>
      <c r="D60" s="41" t="s">
        <v>11</v>
      </c>
      <c r="E60" s="8">
        <v>1.7999999999999999E-2</v>
      </c>
      <c r="F60" s="53">
        <f t="shared" si="16"/>
        <v>6</v>
      </c>
      <c r="G60" s="49">
        <v>28</v>
      </c>
      <c r="H60" s="5">
        <f>G60*E60</f>
        <v>0.504</v>
      </c>
      <c r="I60" s="7">
        <f t="shared" si="13"/>
        <v>3.0239999999999996</v>
      </c>
      <c r="J60" s="9">
        <f t="shared" si="14"/>
        <v>0.10799999999999998</v>
      </c>
      <c r="L60" s="18"/>
    </row>
    <row r="61" spans="1:12" ht="15.75" customHeight="1">
      <c r="A61" s="181"/>
      <c r="B61" s="64">
        <f t="shared" si="15"/>
        <v>2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6"/>
        <v>6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199.24800000000002</v>
      </c>
      <c r="J61" s="9">
        <f>F61*E61</f>
        <v>0.6037818181818182</v>
      </c>
    </row>
    <row r="62" spans="1:12" ht="15.75" customHeight="1">
      <c r="A62" s="181"/>
      <c r="B62" s="64">
        <f t="shared" si="15"/>
        <v>2</v>
      </c>
      <c r="C62" s="227"/>
      <c r="D62" s="41" t="s">
        <v>57</v>
      </c>
      <c r="E62" s="6">
        <v>0.03</v>
      </c>
      <c r="F62" s="53">
        <f t="shared" si="16"/>
        <v>6</v>
      </c>
      <c r="G62" s="51">
        <v>120</v>
      </c>
      <c r="H62" s="4">
        <f t="shared" ref="H62:H70" si="18">G62*E62</f>
        <v>3.5999999999999996</v>
      </c>
      <c r="I62" s="7">
        <f t="shared" ref="I62:I72" si="19">J62*G62</f>
        <v>21.599999999999998</v>
      </c>
      <c r="J62" s="9">
        <f t="shared" ref="J62:J72" si="20">F62*E62</f>
        <v>0.18</v>
      </c>
    </row>
    <row r="63" spans="1:12" ht="15.75" customHeight="1">
      <c r="A63" s="181"/>
      <c r="B63" s="64">
        <f t="shared" si="15"/>
        <v>2</v>
      </c>
      <c r="C63" s="227"/>
      <c r="D63" s="41" t="s">
        <v>32</v>
      </c>
      <c r="E63" s="6">
        <v>1.2E-2</v>
      </c>
      <c r="F63" s="53">
        <f t="shared" si="16"/>
        <v>6</v>
      </c>
      <c r="G63" s="51">
        <v>170</v>
      </c>
      <c r="H63" s="4">
        <f t="shared" si="18"/>
        <v>2.04</v>
      </c>
      <c r="I63" s="7">
        <f t="shared" si="19"/>
        <v>12.240000000000002</v>
      </c>
      <c r="J63" s="9">
        <f t="shared" si="20"/>
        <v>7.2000000000000008E-2</v>
      </c>
    </row>
    <row r="64" spans="1:12" ht="15.75" customHeight="1">
      <c r="A64" s="181"/>
      <c r="B64" s="64">
        <f t="shared" si="15"/>
        <v>2</v>
      </c>
      <c r="C64" s="227"/>
      <c r="D64" s="41" t="s">
        <v>24</v>
      </c>
      <c r="E64" s="6">
        <v>2E-3</v>
      </c>
      <c r="F64" s="53">
        <f t="shared" si="16"/>
        <v>6</v>
      </c>
      <c r="G64" s="49">
        <v>200</v>
      </c>
      <c r="H64" s="4">
        <f t="shared" si="18"/>
        <v>0.4</v>
      </c>
      <c r="I64" s="7">
        <f t="shared" si="19"/>
        <v>2.4</v>
      </c>
      <c r="J64" s="9">
        <f t="shared" si="20"/>
        <v>1.2E-2</v>
      </c>
    </row>
    <row r="65" spans="1:15" ht="15.75" customHeight="1">
      <c r="A65" s="181"/>
      <c r="B65" s="64">
        <f t="shared" si="15"/>
        <v>2</v>
      </c>
      <c r="C65" s="228"/>
      <c r="D65" s="41" t="s">
        <v>79</v>
      </c>
      <c r="E65" s="6">
        <v>0.2</v>
      </c>
      <c r="F65" s="53">
        <f t="shared" si="16"/>
        <v>6</v>
      </c>
      <c r="G65" s="49"/>
      <c r="H65" s="4"/>
      <c r="I65" s="7"/>
      <c r="J65" s="9">
        <f t="shared" si="20"/>
        <v>1.2000000000000002</v>
      </c>
    </row>
    <row r="66" spans="1:15" ht="15.75" customHeight="1">
      <c r="A66" s="181"/>
      <c r="B66" s="64">
        <f t="shared" si="15"/>
        <v>2</v>
      </c>
      <c r="C66" s="226" t="s">
        <v>82</v>
      </c>
      <c r="D66" s="41" t="s">
        <v>8</v>
      </c>
      <c r="E66" s="6">
        <v>0.2</v>
      </c>
      <c r="F66" s="53">
        <f t="shared" si="16"/>
        <v>6</v>
      </c>
      <c r="G66" s="49">
        <v>28</v>
      </c>
      <c r="H66" s="4">
        <f t="shared" ref="H66:H67" si="21">G66*E66</f>
        <v>5.6000000000000005</v>
      </c>
      <c r="I66" s="7">
        <f t="shared" ref="I66:I67" si="22">J66*G66</f>
        <v>33.600000000000009</v>
      </c>
      <c r="J66" s="9">
        <f t="shared" si="20"/>
        <v>1.2000000000000002</v>
      </c>
    </row>
    <row r="67" spans="1:15" ht="15.75" customHeight="1">
      <c r="A67" s="181"/>
      <c r="B67" s="64">
        <f t="shared" si="15"/>
        <v>2</v>
      </c>
      <c r="C67" s="228"/>
      <c r="D67" s="41" t="s">
        <v>27</v>
      </c>
      <c r="E67" s="6">
        <v>5.0000000000000001E-3</v>
      </c>
      <c r="F67" s="53">
        <f t="shared" si="16"/>
        <v>6</v>
      </c>
      <c r="G67" s="49">
        <v>710</v>
      </c>
      <c r="H67" s="4">
        <f t="shared" si="21"/>
        <v>3.5500000000000003</v>
      </c>
      <c r="I67" s="7">
        <f t="shared" si="22"/>
        <v>21.3</v>
      </c>
      <c r="J67" s="9">
        <f t="shared" si="20"/>
        <v>0.03</v>
      </c>
    </row>
    <row r="68" spans="1:15" ht="15.75" customHeight="1">
      <c r="A68" s="181"/>
      <c r="B68" s="64">
        <f t="shared" si="15"/>
        <v>2</v>
      </c>
      <c r="C68" s="218" t="s">
        <v>97</v>
      </c>
      <c r="D68" s="41" t="s">
        <v>14</v>
      </c>
      <c r="E68" s="6">
        <v>4.5999999999999999E-2</v>
      </c>
      <c r="F68" s="53">
        <f t="shared" si="16"/>
        <v>6</v>
      </c>
      <c r="G68" s="51">
        <v>100</v>
      </c>
      <c r="H68" s="4">
        <f>G68*E68</f>
        <v>4.5999999999999996</v>
      </c>
      <c r="I68" s="7">
        <f t="shared" si="19"/>
        <v>27.6</v>
      </c>
      <c r="J68" s="9">
        <f t="shared" si="20"/>
        <v>0.27600000000000002</v>
      </c>
    </row>
    <row r="69" spans="1:15" ht="15.75" customHeight="1">
      <c r="A69" s="181"/>
      <c r="B69" s="64">
        <f t="shared" si="15"/>
        <v>2</v>
      </c>
      <c r="C69" s="219"/>
      <c r="D69" s="41" t="s">
        <v>12</v>
      </c>
      <c r="E69" s="6">
        <v>2.4E-2</v>
      </c>
      <c r="F69" s="53">
        <f t="shared" si="16"/>
        <v>6</v>
      </c>
      <c r="G69" s="49">
        <v>46</v>
      </c>
      <c r="H69" s="4">
        <f>G69*E69</f>
        <v>1.1040000000000001</v>
      </c>
      <c r="I69" s="7">
        <f t="shared" si="19"/>
        <v>6.6240000000000006</v>
      </c>
      <c r="J69" s="9">
        <f t="shared" si="20"/>
        <v>0.14400000000000002</v>
      </c>
    </row>
    <row r="70" spans="1:15" ht="15.75" customHeight="1">
      <c r="A70" s="181"/>
      <c r="B70" s="64">
        <f t="shared" si="15"/>
        <v>2</v>
      </c>
      <c r="C70" s="219"/>
      <c r="D70" s="41" t="s">
        <v>13</v>
      </c>
      <c r="E70" s="45">
        <v>2.0000000000000001E-4</v>
      </c>
      <c r="F70" s="53">
        <f t="shared" si="16"/>
        <v>6</v>
      </c>
      <c r="G70" s="49">
        <v>440</v>
      </c>
      <c r="H70" s="4">
        <f t="shared" si="18"/>
        <v>8.8000000000000009E-2</v>
      </c>
      <c r="I70" s="7">
        <f t="shared" si="19"/>
        <v>0.52800000000000002</v>
      </c>
      <c r="J70" s="9">
        <f t="shared" si="20"/>
        <v>1.2000000000000001E-3</v>
      </c>
      <c r="L70"/>
      <c r="M70"/>
      <c r="N70"/>
      <c r="O70"/>
    </row>
    <row r="71" spans="1:15" ht="15.75" customHeight="1">
      <c r="A71" s="181"/>
      <c r="B71" s="64">
        <f t="shared" si="15"/>
        <v>2</v>
      </c>
      <c r="C71" s="220"/>
      <c r="D71" s="41" t="s">
        <v>79</v>
      </c>
      <c r="E71" s="6">
        <v>0.17199999999999999</v>
      </c>
      <c r="F71" s="53">
        <f t="shared" si="16"/>
        <v>6</v>
      </c>
      <c r="G71" s="49"/>
      <c r="H71" s="4"/>
      <c r="I71" s="7"/>
      <c r="J71" s="9">
        <f t="shared" si="20"/>
        <v>1.032</v>
      </c>
      <c r="L71"/>
      <c r="M71"/>
      <c r="N71"/>
      <c r="O71"/>
    </row>
    <row r="72" spans="1:15" ht="15.75" customHeight="1">
      <c r="A72" s="181"/>
      <c r="B72" s="64">
        <f t="shared" si="15"/>
        <v>2</v>
      </c>
      <c r="C72" s="3" t="s">
        <v>38</v>
      </c>
      <c r="D72" s="46" t="s">
        <v>38</v>
      </c>
      <c r="E72" s="6">
        <v>0.04</v>
      </c>
      <c r="F72" s="53">
        <f t="shared" si="16"/>
        <v>6</v>
      </c>
      <c r="G72" s="49">
        <v>32</v>
      </c>
      <c r="H72" s="4">
        <f>G72*E72</f>
        <v>1.28</v>
      </c>
      <c r="I72" s="7">
        <f t="shared" si="19"/>
        <v>7.68</v>
      </c>
      <c r="J72" s="9">
        <f t="shared" si="20"/>
        <v>0.24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94"/>
      <c r="F73" s="94"/>
      <c r="G73" s="94"/>
      <c r="H73" s="2">
        <f>SUM(H55:H72)</f>
        <v>61.000000000000007</v>
      </c>
      <c r="I73" s="2">
        <f>SUM(I55:I72)</f>
        <v>366.00000000000011</v>
      </c>
      <c r="J73" s="2">
        <f>SUM(J55:J72)</f>
        <v>5.7649818181818189</v>
      </c>
      <c r="L73"/>
      <c r="M73"/>
      <c r="N73"/>
      <c r="O73"/>
    </row>
    <row r="74" spans="1:15" ht="15.75" customHeight="1">
      <c r="A74" s="239" t="s">
        <v>55</v>
      </c>
      <c r="B74" s="60">
        <v>2</v>
      </c>
      <c r="C74" s="229" t="s">
        <v>98</v>
      </c>
      <c r="D74" s="42" t="s">
        <v>9</v>
      </c>
      <c r="E74" s="6">
        <v>9.4E-2</v>
      </c>
      <c r="F74" s="50">
        <v>10</v>
      </c>
      <c r="G74" s="51">
        <v>44</v>
      </c>
      <c r="H74" s="5">
        <f>E74*G74</f>
        <v>4.1360000000000001</v>
      </c>
      <c r="I74" s="7">
        <f>J74*G74</f>
        <v>41.36</v>
      </c>
      <c r="J74" s="6">
        <f>F74*E74</f>
        <v>0.94</v>
      </c>
      <c r="L74"/>
      <c r="M74"/>
      <c r="N74"/>
      <c r="O74"/>
    </row>
    <row r="75" spans="1:15" ht="15.75" customHeight="1">
      <c r="A75" s="239"/>
      <c r="B75" s="63">
        <f>B74</f>
        <v>2</v>
      </c>
      <c r="C75" s="229"/>
      <c r="D75" s="42" t="s">
        <v>29</v>
      </c>
      <c r="E75" s="6">
        <v>2.9000000000000001E-2</v>
      </c>
      <c r="F75" s="54">
        <f>F74</f>
        <v>10</v>
      </c>
      <c r="G75" s="51">
        <v>100</v>
      </c>
      <c r="H75" s="5">
        <f t="shared" ref="H75:H82" si="23">E75*G75</f>
        <v>2.9000000000000004</v>
      </c>
      <c r="I75" s="7">
        <f t="shared" ref="I75:I89" si="24">J75*G75</f>
        <v>29.000000000000004</v>
      </c>
      <c r="J75" s="6">
        <f t="shared" ref="J75:J89" si="25">F75*E75</f>
        <v>0.29000000000000004</v>
      </c>
      <c r="L75"/>
      <c r="M75"/>
      <c r="N75"/>
      <c r="O75"/>
    </row>
    <row r="76" spans="1:15" ht="15.75" customHeight="1">
      <c r="A76" s="239"/>
      <c r="B76" s="63">
        <f t="shared" ref="B76:B89" si="26">B75</f>
        <v>2</v>
      </c>
      <c r="C76" s="229"/>
      <c r="D76" s="42" t="s">
        <v>15</v>
      </c>
      <c r="E76" s="6">
        <v>0.01</v>
      </c>
      <c r="F76" s="54">
        <f t="shared" ref="F76:F89" si="27">F75</f>
        <v>10</v>
      </c>
      <c r="G76" s="51">
        <v>140</v>
      </c>
      <c r="H76" s="5">
        <f t="shared" si="23"/>
        <v>1.4000000000000001</v>
      </c>
      <c r="I76" s="7">
        <f t="shared" si="24"/>
        <v>14</v>
      </c>
      <c r="J76" s="6">
        <f t="shared" si="25"/>
        <v>0.1</v>
      </c>
      <c r="L76"/>
      <c r="M76"/>
      <c r="N76"/>
      <c r="O76"/>
    </row>
    <row r="77" spans="1:15" ht="15.75" customHeight="1">
      <c r="A77" s="239"/>
      <c r="B77" s="63">
        <f t="shared" si="26"/>
        <v>2</v>
      </c>
      <c r="C77" s="229"/>
      <c r="D77" s="42" t="s">
        <v>12</v>
      </c>
      <c r="E77" s="6">
        <v>1E-3</v>
      </c>
      <c r="F77" s="54">
        <f t="shared" si="27"/>
        <v>10</v>
      </c>
      <c r="G77" s="50">
        <v>46</v>
      </c>
      <c r="H77" s="5">
        <f t="shared" si="23"/>
        <v>4.5999999999999999E-2</v>
      </c>
      <c r="I77" s="7">
        <f t="shared" si="24"/>
        <v>0.46</v>
      </c>
      <c r="J77" s="6">
        <f t="shared" si="25"/>
        <v>0.01</v>
      </c>
      <c r="L77" s="18"/>
    </row>
    <row r="78" spans="1:15" ht="15.75" customHeight="1">
      <c r="A78" s="239"/>
      <c r="B78" s="63">
        <f t="shared" si="26"/>
        <v>2</v>
      </c>
      <c r="C78" s="240" t="s">
        <v>58</v>
      </c>
      <c r="D78" s="42" t="s">
        <v>8</v>
      </c>
      <c r="E78" s="6">
        <v>0.1</v>
      </c>
      <c r="F78" s="54">
        <f t="shared" si="27"/>
        <v>10</v>
      </c>
      <c r="G78" s="49">
        <v>28</v>
      </c>
      <c r="H78" s="5">
        <f t="shared" si="23"/>
        <v>2.8000000000000003</v>
      </c>
      <c r="I78" s="7">
        <f t="shared" si="24"/>
        <v>28</v>
      </c>
      <c r="J78" s="6">
        <f t="shared" si="25"/>
        <v>1</v>
      </c>
      <c r="L78" s="18"/>
    </row>
    <row r="79" spans="1:15" ht="15.75" customHeight="1">
      <c r="A79" s="239"/>
      <c r="B79" s="63">
        <f t="shared" si="26"/>
        <v>2</v>
      </c>
      <c r="C79" s="241"/>
      <c r="D79" s="42" t="s">
        <v>56</v>
      </c>
      <c r="E79" s="6">
        <v>0.01</v>
      </c>
      <c r="F79" s="54">
        <f t="shared" si="27"/>
        <v>10</v>
      </c>
      <c r="G79" s="50">
        <v>50</v>
      </c>
      <c r="H79" s="5">
        <f t="shared" si="23"/>
        <v>0.5</v>
      </c>
      <c r="I79" s="7">
        <f t="shared" si="24"/>
        <v>5</v>
      </c>
      <c r="J79" s="6">
        <f t="shared" si="25"/>
        <v>0.1</v>
      </c>
      <c r="L79" s="18"/>
    </row>
    <row r="80" spans="1:15" ht="15.75" customHeight="1">
      <c r="A80" s="239"/>
      <c r="B80" s="63">
        <f t="shared" si="26"/>
        <v>2</v>
      </c>
      <c r="C80" s="241"/>
      <c r="D80" s="42" t="s">
        <v>9</v>
      </c>
      <c r="E80" s="6">
        <v>1.2999999999999999E-2</v>
      </c>
      <c r="F80" s="54">
        <f t="shared" si="27"/>
        <v>10</v>
      </c>
      <c r="G80" s="50">
        <v>44</v>
      </c>
      <c r="H80" s="5">
        <f t="shared" si="23"/>
        <v>0.57199999999999995</v>
      </c>
      <c r="I80" s="7">
        <f t="shared" si="24"/>
        <v>5.7200000000000006</v>
      </c>
      <c r="J80" s="6">
        <f t="shared" si="25"/>
        <v>0.13</v>
      </c>
      <c r="L80" s="18"/>
    </row>
    <row r="81" spans="1:15" ht="15.75" customHeight="1">
      <c r="A81" s="239"/>
      <c r="B81" s="63">
        <f t="shared" si="26"/>
        <v>2</v>
      </c>
      <c r="C81" s="241"/>
      <c r="D81" s="42" t="s">
        <v>11</v>
      </c>
      <c r="E81" s="6">
        <v>1.2E-2</v>
      </c>
      <c r="F81" s="54">
        <f t="shared" si="27"/>
        <v>10</v>
      </c>
      <c r="G81" s="50">
        <v>28</v>
      </c>
      <c r="H81" s="5">
        <f t="shared" si="23"/>
        <v>0.33600000000000002</v>
      </c>
      <c r="I81" s="7">
        <f t="shared" si="24"/>
        <v>3.36</v>
      </c>
      <c r="J81" s="6">
        <f t="shared" si="25"/>
        <v>0.12</v>
      </c>
      <c r="L81" s="18"/>
    </row>
    <row r="82" spans="1:15" ht="15.75" customHeight="1">
      <c r="A82" s="239"/>
      <c r="B82" s="63">
        <f t="shared" si="26"/>
        <v>2</v>
      </c>
      <c r="C82" s="241"/>
      <c r="D82" s="42" t="s">
        <v>7</v>
      </c>
      <c r="E82" s="6">
        <v>3.0000000000000001E-3</v>
      </c>
      <c r="F82" s="54">
        <f t="shared" si="27"/>
        <v>10</v>
      </c>
      <c r="G82" s="50">
        <v>90</v>
      </c>
      <c r="H82" s="5">
        <f t="shared" si="23"/>
        <v>0.27</v>
      </c>
      <c r="I82" s="7">
        <f t="shared" si="24"/>
        <v>2.6999999999999997</v>
      </c>
      <c r="J82" s="6">
        <f t="shared" si="25"/>
        <v>0.03</v>
      </c>
      <c r="L82" s="18"/>
    </row>
    <row r="83" spans="1:15" ht="15.75" customHeight="1">
      <c r="A83" s="239"/>
      <c r="B83" s="63">
        <f t="shared" si="26"/>
        <v>2</v>
      </c>
      <c r="C83" s="242"/>
      <c r="D83" s="42" t="s">
        <v>79</v>
      </c>
      <c r="E83" s="6">
        <v>0.188</v>
      </c>
      <c r="F83" s="54">
        <f t="shared" si="27"/>
        <v>10</v>
      </c>
      <c r="G83" s="50"/>
      <c r="H83" s="5"/>
      <c r="I83" s="7"/>
      <c r="J83" s="6">
        <f t="shared" si="25"/>
        <v>1.88</v>
      </c>
      <c r="L83" s="18"/>
    </row>
    <row r="84" spans="1:15" ht="15.75" customHeight="1">
      <c r="A84" s="239"/>
      <c r="B84" s="63">
        <f t="shared" si="26"/>
        <v>2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7"/>
        <v>10</v>
      </c>
      <c r="G84" s="49">
        <v>198</v>
      </c>
      <c r="H84" s="5">
        <f>61-H74-H75-H76-H77-H78-H79-H80-H81-H82-H85-H86-H87-H88-H89</f>
        <v>22.479999999999997</v>
      </c>
      <c r="I84" s="7">
        <f t="shared" si="24"/>
        <v>224.79999999999995</v>
      </c>
      <c r="J84" s="6">
        <f t="shared" si="25"/>
        <v>1.1353535353535351</v>
      </c>
      <c r="L84" s="18"/>
    </row>
    <row r="85" spans="1:15" ht="15.75" customHeight="1">
      <c r="A85" s="239"/>
      <c r="B85" s="63">
        <f t="shared" si="26"/>
        <v>2</v>
      </c>
      <c r="C85" s="223"/>
      <c r="D85" s="41" t="s">
        <v>11</v>
      </c>
      <c r="E85" s="6">
        <v>2.5000000000000001E-2</v>
      </c>
      <c r="F85" s="54">
        <f t="shared" si="27"/>
        <v>10</v>
      </c>
      <c r="G85" s="49">
        <v>28</v>
      </c>
      <c r="H85" s="5">
        <f>E85*G85</f>
        <v>0.70000000000000007</v>
      </c>
      <c r="I85" s="7">
        <f>J85*G85</f>
        <v>7</v>
      </c>
      <c r="J85" s="6">
        <f>F85*E85</f>
        <v>0.25</v>
      </c>
      <c r="L85" s="18"/>
    </row>
    <row r="86" spans="1:15" ht="15.75" customHeight="1">
      <c r="A86" s="239"/>
      <c r="B86" s="63">
        <f t="shared" si="26"/>
        <v>2</v>
      </c>
      <c r="C86" s="234" t="s">
        <v>90</v>
      </c>
      <c r="D86" s="41" t="s">
        <v>87</v>
      </c>
      <c r="E86" s="5">
        <v>0.06</v>
      </c>
      <c r="F86" s="54">
        <f t="shared" si="27"/>
        <v>10</v>
      </c>
      <c r="G86" s="49">
        <v>82</v>
      </c>
      <c r="H86" s="5">
        <f>E86*G86</f>
        <v>4.92</v>
      </c>
      <c r="I86" s="5">
        <f>J86*G86</f>
        <v>49.199999999999996</v>
      </c>
      <c r="J86" s="5">
        <f>F86*E86</f>
        <v>0.6</v>
      </c>
      <c r="L86" s="18"/>
    </row>
    <row r="87" spans="1:15" ht="15.75" customHeight="1">
      <c r="A87" s="239"/>
      <c r="B87" s="63">
        <f t="shared" si="26"/>
        <v>2</v>
      </c>
      <c r="C87" s="234"/>
      <c r="D87" s="42" t="s">
        <v>27</v>
      </c>
      <c r="E87" s="6">
        <v>6.0000000000000001E-3</v>
      </c>
      <c r="F87" s="54">
        <f t="shared" si="27"/>
        <v>10</v>
      </c>
      <c r="G87" s="50">
        <v>710</v>
      </c>
      <c r="H87" s="5">
        <f t="shared" ref="H87:H89" si="28">E87*G87</f>
        <v>4.26</v>
      </c>
      <c r="I87" s="7">
        <f t="shared" si="24"/>
        <v>42.6</v>
      </c>
      <c r="J87" s="6">
        <f t="shared" si="25"/>
        <v>0.06</v>
      </c>
      <c r="L87" s="18"/>
    </row>
    <row r="88" spans="1:15" ht="15.75" customHeight="1">
      <c r="A88" s="239"/>
      <c r="B88" s="63">
        <f t="shared" si="26"/>
        <v>2</v>
      </c>
      <c r="C88" s="93" t="s">
        <v>65</v>
      </c>
      <c r="D88" s="43" t="s">
        <v>65</v>
      </c>
      <c r="E88" s="8">
        <v>0.2</v>
      </c>
      <c r="F88" s="54">
        <f t="shared" si="27"/>
        <v>10</v>
      </c>
      <c r="G88" s="49">
        <v>72</v>
      </c>
      <c r="H88" s="5">
        <f t="shared" si="28"/>
        <v>14.4</v>
      </c>
      <c r="I88" s="7">
        <f t="shared" si="24"/>
        <v>144</v>
      </c>
      <c r="J88" s="9">
        <f t="shared" si="25"/>
        <v>2</v>
      </c>
      <c r="L88" s="18"/>
    </row>
    <row r="89" spans="1:15" ht="15.75" customHeight="1">
      <c r="A89" s="239"/>
      <c r="B89" s="63">
        <f t="shared" si="26"/>
        <v>2</v>
      </c>
      <c r="C89" s="95" t="s">
        <v>38</v>
      </c>
      <c r="D89" s="42" t="s">
        <v>38</v>
      </c>
      <c r="E89" s="6">
        <v>0.04</v>
      </c>
      <c r="F89" s="54">
        <f t="shared" si="27"/>
        <v>10</v>
      </c>
      <c r="G89" s="50">
        <v>32</v>
      </c>
      <c r="H89" s="5">
        <f t="shared" si="28"/>
        <v>1.28</v>
      </c>
      <c r="I89" s="7">
        <f t="shared" si="24"/>
        <v>12.8</v>
      </c>
      <c r="J89" s="6">
        <f t="shared" si="25"/>
        <v>0.4</v>
      </c>
      <c r="L89" s="18"/>
      <c r="M89"/>
      <c r="N89"/>
      <c r="O89"/>
    </row>
    <row r="90" spans="1:15" ht="15.75" customHeight="1">
      <c r="A90" s="210" t="s">
        <v>41</v>
      </c>
      <c r="B90" s="210"/>
      <c r="C90" s="210"/>
      <c r="D90" s="210"/>
      <c r="E90" s="94"/>
      <c r="F90" s="94"/>
      <c r="G90" s="94"/>
      <c r="H90" s="2">
        <f>SUM(H74:H89)</f>
        <v>61</v>
      </c>
      <c r="I90" s="2">
        <f>SUM(I74:I89)</f>
        <v>610</v>
      </c>
      <c r="J90" s="2">
        <f>SUM(J74:J89)</f>
        <v>9.0453535353535344</v>
      </c>
      <c r="L90"/>
      <c r="M90"/>
      <c r="N90"/>
      <c r="O90"/>
    </row>
    <row r="91" spans="1:15" customFormat="1" ht="15.75" customHeight="1"/>
    <row r="92" spans="1:15" customFormat="1" ht="15.75" customHeight="1"/>
    <row r="93" spans="1:15" customFormat="1" ht="15.75" customHeight="1"/>
    <row r="94" spans="1:15" customFormat="1" ht="15.75" customHeight="1"/>
    <row r="95" spans="1:15" customFormat="1" ht="15.75" customHeight="1"/>
    <row r="96" spans="1:15" customFormat="1" ht="15.75" customHeight="1"/>
    <row r="97" spans="1:10" customFormat="1" ht="15.75" customHeight="1"/>
    <row r="98" spans="1:10" customFormat="1" ht="15.75" customHeight="1"/>
    <row r="99" spans="1:10" customFormat="1" ht="15.75" customHeight="1"/>
    <row r="100" spans="1:10" customFormat="1" ht="15.75" customHeight="1"/>
    <row r="101" spans="1:10" customFormat="1" ht="15.75" customHeight="1"/>
    <row r="102" spans="1:10" customFormat="1" ht="15.75" customHeight="1"/>
    <row r="103" spans="1:10" customFormat="1" ht="15.75" customHeight="1"/>
    <row r="104" spans="1:10" customFormat="1" ht="15.75" customHeight="1"/>
    <row r="105" spans="1:10" customFormat="1" ht="15.75" customHeight="1"/>
    <row r="106" spans="1:10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>
      <c r="A107" s="196" t="s">
        <v>62</v>
      </c>
      <c r="B107" s="61">
        <v>2</v>
      </c>
      <c r="C107" s="217" t="s">
        <v>30</v>
      </c>
      <c r="D107" s="41" t="s">
        <v>75</v>
      </c>
      <c r="E107" s="6">
        <v>8.5000000000000006E-2</v>
      </c>
      <c r="F107" s="49">
        <v>13</v>
      </c>
      <c r="G107" s="49">
        <v>120</v>
      </c>
      <c r="H107" s="4">
        <f>G107*E107</f>
        <v>10.200000000000001</v>
      </c>
      <c r="I107" s="7">
        <f>J107*G107</f>
        <v>132.6</v>
      </c>
      <c r="J107" s="9">
        <f>F107*E107</f>
        <v>1.105</v>
      </c>
    </row>
    <row r="108" spans="1:10" ht="15.75" customHeight="1">
      <c r="A108" s="196"/>
      <c r="B108" s="64">
        <f>B107</f>
        <v>2</v>
      </c>
      <c r="C108" s="217"/>
      <c r="D108" s="41" t="s">
        <v>11</v>
      </c>
      <c r="E108" s="6">
        <v>2.9000000000000001E-2</v>
      </c>
      <c r="F108" s="53">
        <f>F107</f>
        <v>13</v>
      </c>
      <c r="G108" s="49">
        <v>28</v>
      </c>
      <c r="H108" s="4">
        <f t="shared" ref="H108:H127" si="29">G108*E108</f>
        <v>0.81200000000000006</v>
      </c>
      <c r="I108" s="7">
        <f t="shared" ref="I108:I127" si="30">J108*G108</f>
        <v>10.556000000000001</v>
      </c>
      <c r="J108" s="9">
        <f t="shared" ref="J108:J127" si="31">F108*E108</f>
        <v>0.377</v>
      </c>
    </row>
    <row r="109" spans="1:10" ht="15.75" customHeight="1">
      <c r="A109" s="196"/>
      <c r="B109" s="64">
        <f t="shared" ref="B109:B127" si="32">B108</f>
        <v>2</v>
      </c>
      <c r="C109" s="217"/>
      <c r="D109" s="42" t="s">
        <v>7</v>
      </c>
      <c r="E109" s="6">
        <v>6.0000000000000001E-3</v>
      </c>
      <c r="F109" s="53">
        <f t="shared" ref="F109:F127" si="33">F108</f>
        <v>13</v>
      </c>
      <c r="G109" s="49">
        <v>90</v>
      </c>
      <c r="H109" s="4">
        <f t="shared" si="29"/>
        <v>0.54</v>
      </c>
      <c r="I109" s="7">
        <f t="shared" si="30"/>
        <v>7.02</v>
      </c>
      <c r="J109" s="9">
        <f t="shared" si="31"/>
        <v>7.8E-2</v>
      </c>
    </row>
    <row r="110" spans="1:10" ht="15.75" customHeight="1">
      <c r="A110" s="196"/>
      <c r="B110" s="64">
        <f t="shared" si="32"/>
        <v>2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3"/>
        <v>13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0"/>
        <v>107.56199999999993</v>
      </c>
      <c r="J110" s="9">
        <f t="shared" si="31"/>
        <v>0.32594545454545432</v>
      </c>
    </row>
    <row r="111" spans="1:10" ht="15.75" customHeight="1">
      <c r="A111" s="196"/>
      <c r="B111" s="64">
        <f t="shared" si="32"/>
        <v>2</v>
      </c>
      <c r="C111" s="219"/>
      <c r="D111" s="41" t="s">
        <v>8</v>
      </c>
      <c r="E111" s="6">
        <v>0.107</v>
      </c>
      <c r="F111" s="53">
        <f t="shared" si="33"/>
        <v>13</v>
      </c>
      <c r="G111" s="49">
        <v>28</v>
      </c>
      <c r="H111" s="4">
        <f t="shared" si="29"/>
        <v>2.996</v>
      </c>
      <c r="I111" s="7">
        <f t="shared" si="30"/>
        <v>38.948</v>
      </c>
      <c r="J111" s="9">
        <f t="shared" si="31"/>
        <v>1.391</v>
      </c>
    </row>
    <row r="112" spans="1:10" ht="15.75" customHeight="1">
      <c r="A112" s="196"/>
      <c r="B112" s="64">
        <f t="shared" si="32"/>
        <v>2</v>
      </c>
      <c r="C112" s="219"/>
      <c r="D112" s="41" t="s">
        <v>87</v>
      </c>
      <c r="E112" s="6">
        <v>6.0000000000000001E-3</v>
      </c>
      <c r="F112" s="53">
        <f t="shared" si="33"/>
        <v>13</v>
      </c>
      <c r="G112" s="49">
        <v>82</v>
      </c>
      <c r="H112" s="4">
        <f t="shared" si="29"/>
        <v>0.49199999999999999</v>
      </c>
      <c r="I112" s="7">
        <f t="shared" si="30"/>
        <v>6.3959999999999999</v>
      </c>
      <c r="J112" s="9">
        <f t="shared" si="31"/>
        <v>7.8E-2</v>
      </c>
    </row>
    <row r="113" spans="1:10" ht="15.75" customHeight="1">
      <c r="A113" s="196"/>
      <c r="B113" s="64">
        <f t="shared" si="32"/>
        <v>2</v>
      </c>
      <c r="C113" s="219"/>
      <c r="D113" s="41" t="s">
        <v>9</v>
      </c>
      <c r="E113" s="6">
        <v>1.3000000000000001E-2</v>
      </c>
      <c r="F113" s="53">
        <f t="shared" si="33"/>
        <v>13</v>
      </c>
      <c r="G113" s="49">
        <v>44</v>
      </c>
      <c r="H113" s="4">
        <f t="shared" si="29"/>
        <v>0.57200000000000006</v>
      </c>
      <c r="I113" s="7">
        <f t="shared" si="30"/>
        <v>7.4360000000000008</v>
      </c>
      <c r="J113" s="9">
        <f t="shared" si="31"/>
        <v>0.16900000000000001</v>
      </c>
    </row>
    <row r="114" spans="1:10" ht="15.75" customHeight="1">
      <c r="A114" s="196"/>
      <c r="B114" s="64">
        <f t="shared" si="32"/>
        <v>2</v>
      </c>
      <c r="C114" s="219"/>
      <c r="D114" s="42" t="s">
        <v>11</v>
      </c>
      <c r="E114" s="6">
        <v>1.2E-2</v>
      </c>
      <c r="F114" s="53">
        <f t="shared" si="33"/>
        <v>13</v>
      </c>
      <c r="G114" s="49">
        <v>28</v>
      </c>
      <c r="H114" s="4">
        <f t="shared" si="29"/>
        <v>0.33600000000000002</v>
      </c>
      <c r="I114" s="7">
        <f t="shared" si="30"/>
        <v>4.3680000000000003</v>
      </c>
      <c r="J114" s="9">
        <f t="shared" si="31"/>
        <v>0.156</v>
      </c>
    </row>
    <row r="115" spans="1:10" ht="15.75" customHeight="1">
      <c r="A115" s="196"/>
      <c r="B115" s="64">
        <f t="shared" si="32"/>
        <v>2</v>
      </c>
      <c r="C115" s="219"/>
      <c r="D115" s="42" t="s">
        <v>7</v>
      </c>
      <c r="E115" s="6">
        <v>3.0000000000000001E-3</v>
      </c>
      <c r="F115" s="53">
        <f t="shared" si="33"/>
        <v>13</v>
      </c>
      <c r="G115" s="49">
        <v>90</v>
      </c>
      <c r="H115" s="4">
        <f t="shared" si="29"/>
        <v>0.27</v>
      </c>
      <c r="I115" s="7">
        <f t="shared" si="30"/>
        <v>3.51</v>
      </c>
      <c r="J115" s="9">
        <f t="shared" si="31"/>
        <v>3.9E-2</v>
      </c>
    </row>
    <row r="116" spans="1:10" ht="15.75" customHeight="1">
      <c r="A116" s="196"/>
      <c r="B116" s="64">
        <f t="shared" si="32"/>
        <v>2</v>
      </c>
      <c r="C116" s="219"/>
      <c r="D116" s="42" t="s">
        <v>32</v>
      </c>
      <c r="E116" s="6">
        <v>6.0000000000000001E-3</v>
      </c>
      <c r="F116" s="53">
        <f t="shared" si="33"/>
        <v>13</v>
      </c>
      <c r="G116" s="49">
        <v>170</v>
      </c>
      <c r="H116" s="4">
        <f t="shared" si="29"/>
        <v>1.02</v>
      </c>
      <c r="I116" s="7">
        <f t="shared" si="30"/>
        <v>13.26</v>
      </c>
      <c r="J116" s="9">
        <f t="shared" si="31"/>
        <v>7.8E-2</v>
      </c>
    </row>
    <row r="117" spans="1:10" ht="15.75" customHeight="1">
      <c r="A117" s="196"/>
      <c r="B117" s="64">
        <f t="shared" si="32"/>
        <v>2</v>
      </c>
      <c r="C117" s="220"/>
      <c r="D117" s="42" t="s">
        <v>79</v>
      </c>
      <c r="E117" s="6">
        <v>0.188</v>
      </c>
      <c r="F117" s="53">
        <f t="shared" si="33"/>
        <v>13</v>
      </c>
      <c r="G117" s="49"/>
      <c r="H117" s="4"/>
      <c r="I117" s="7"/>
      <c r="J117" s="9">
        <f t="shared" si="31"/>
        <v>2.444</v>
      </c>
    </row>
    <row r="118" spans="1:10" ht="15.75" customHeight="1">
      <c r="A118" s="196"/>
      <c r="B118" s="64">
        <f t="shared" si="32"/>
        <v>2</v>
      </c>
      <c r="C118" s="221" t="s">
        <v>86</v>
      </c>
      <c r="D118" s="41" t="s">
        <v>81</v>
      </c>
      <c r="E118" s="6">
        <v>0.06</v>
      </c>
      <c r="F118" s="53">
        <f t="shared" si="33"/>
        <v>13</v>
      </c>
      <c r="G118" s="49">
        <v>330</v>
      </c>
      <c r="H118" s="4">
        <f t="shared" si="29"/>
        <v>19.8</v>
      </c>
      <c r="I118" s="7">
        <f t="shared" si="30"/>
        <v>257.40000000000003</v>
      </c>
      <c r="J118" s="9">
        <f t="shared" si="31"/>
        <v>0.78</v>
      </c>
    </row>
    <row r="119" spans="1:10" ht="15.75" customHeight="1">
      <c r="A119" s="196"/>
      <c r="B119" s="64">
        <f t="shared" si="32"/>
        <v>2</v>
      </c>
      <c r="C119" s="222"/>
      <c r="D119" s="41" t="s">
        <v>9</v>
      </c>
      <c r="E119" s="6">
        <v>3.0000000000000001E-3</v>
      </c>
      <c r="F119" s="53">
        <f t="shared" si="33"/>
        <v>13</v>
      </c>
      <c r="G119" s="49">
        <v>44</v>
      </c>
      <c r="H119" s="4">
        <f t="shared" si="29"/>
        <v>0.13200000000000001</v>
      </c>
      <c r="I119" s="7">
        <f t="shared" si="30"/>
        <v>1.716</v>
      </c>
      <c r="J119" s="9">
        <f t="shared" si="31"/>
        <v>3.9E-2</v>
      </c>
    </row>
    <row r="120" spans="1:10" ht="15.75" customHeight="1">
      <c r="A120" s="196"/>
      <c r="B120" s="64">
        <f t="shared" si="32"/>
        <v>2</v>
      </c>
      <c r="C120" s="223"/>
      <c r="D120" s="41" t="s">
        <v>11</v>
      </c>
      <c r="E120" s="6">
        <v>3.0000000000000001E-3</v>
      </c>
      <c r="F120" s="53">
        <f t="shared" si="33"/>
        <v>13</v>
      </c>
      <c r="G120" s="49">
        <v>28</v>
      </c>
      <c r="H120" s="4">
        <f t="shared" si="29"/>
        <v>8.4000000000000005E-2</v>
      </c>
      <c r="I120" s="7">
        <f t="shared" si="30"/>
        <v>1.0920000000000001</v>
      </c>
      <c r="J120" s="9">
        <f t="shared" si="31"/>
        <v>3.9E-2</v>
      </c>
    </row>
    <row r="121" spans="1:10" ht="15.75" customHeight="1">
      <c r="A121" s="196"/>
      <c r="B121" s="64">
        <f t="shared" si="32"/>
        <v>2</v>
      </c>
      <c r="C121" s="238" t="s">
        <v>42</v>
      </c>
      <c r="D121" s="41" t="s">
        <v>43</v>
      </c>
      <c r="E121" s="6">
        <v>5.0999999999999997E-2</v>
      </c>
      <c r="F121" s="53">
        <f t="shared" si="33"/>
        <v>13</v>
      </c>
      <c r="G121" s="49">
        <v>50</v>
      </c>
      <c r="H121" s="4">
        <f>G121*E121</f>
        <v>2.5499999999999998</v>
      </c>
      <c r="I121" s="7">
        <f t="shared" si="30"/>
        <v>33.15</v>
      </c>
      <c r="J121" s="9">
        <f t="shared" si="31"/>
        <v>0.66299999999999992</v>
      </c>
    </row>
    <row r="122" spans="1:10" ht="15.75" customHeight="1">
      <c r="A122" s="196"/>
      <c r="B122" s="64">
        <f t="shared" si="32"/>
        <v>2</v>
      </c>
      <c r="C122" s="238"/>
      <c r="D122" s="41" t="s">
        <v>27</v>
      </c>
      <c r="E122" s="6">
        <v>5.0000000000000001E-3</v>
      </c>
      <c r="F122" s="53">
        <f t="shared" si="33"/>
        <v>13</v>
      </c>
      <c r="G122" s="49">
        <v>710</v>
      </c>
      <c r="H122" s="4">
        <f>G122*E122</f>
        <v>3.5500000000000003</v>
      </c>
      <c r="I122" s="7">
        <f t="shared" si="30"/>
        <v>46.15</v>
      </c>
      <c r="J122" s="9">
        <f t="shared" si="31"/>
        <v>6.5000000000000002E-2</v>
      </c>
    </row>
    <row r="123" spans="1:10" ht="15.75" customHeight="1">
      <c r="A123" s="196"/>
      <c r="B123" s="64">
        <f t="shared" si="32"/>
        <v>2</v>
      </c>
      <c r="C123" s="235" t="s">
        <v>92</v>
      </c>
      <c r="D123" s="41" t="s">
        <v>25</v>
      </c>
      <c r="E123" s="6">
        <v>4.5999999999999999E-2</v>
      </c>
      <c r="F123" s="53">
        <f t="shared" si="33"/>
        <v>13</v>
      </c>
      <c r="G123" s="49">
        <v>150</v>
      </c>
      <c r="H123" s="4">
        <f t="shared" si="29"/>
        <v>6.8999999999999995</v>
      </c>
      <c r="I123" s="7">
        <f t="shared" si="30"/>
        <v>89.7</v>
      </c>
      <c r="J123" s="9">
        <f t="shared" si="31"/>
        <v>0.59799999999999998</v>
      </c>
    </row>
    <row r="124" spans="1:10" ht="15.75" customHeight="1">
      <c r="A124" s="196"/>
      <c r="B124" s="64">
        <f t="shared" si="32"/>
        <v>2</v>
      </c>
      <c r="C124" s="236"/>
      <c r="D124" s="41" t="s">
        <v>12</v>
      </c>
      <c r="E124" s="6">
        <v>2.4E-2</v>
      </c>
      <c r="F124" s="53">
        <f t="shared" si="33"/>
        <v>13</v>
      </c>
      <c r="G124" s="49">
        <v>46</v>
      </c>
      <c r="H124" s="4">
        <f t="shared" si="29"/>
        <v>1.1040000000000001</v>
      </c>
      <c r="I124" s="7">
        <f t="shared" si="30"/>
        <v>14.352</v>
      </c>
      <c r="J124" s="9">
        <f t="shared" si="31"/>
        <v>0.312</v>
      </c>
    </row>
    <row r="125" spans="1:10" ht="15.75" customHeight="1">
      <c r="A125" s="196"/>
      <c r="B125" s="64">
        <f t="shared" si="32"/>
        <v>2</v>
      </c>
      <c r="C125" s="236"/>
      <c r="D125" s="41" t="s">
        <v>13</v>
      </c>
      <c r="E125" s="45">
        <v>2.0000000000000001E-4</v>
      </c>
      <c r="F125" s="53">
        <f t="shared" si="33"/>
        <v>13</v>
      </c>
      <c r="G125" s="49">
        <v>440</v>
      </c>
      <c r="H125" s="4">
        <f t="shared" si="29"/>
        <v>8.8000000000000009E-2</v>
      </c>
      <c r="I125" s="7">
        <f t="shared" si="30"/>
        <v>1.1440000000000001</v>
      </c>
      <c r="J125" s="9">
        <f t="shared" si="31"/>
        <v>2.6000000000000003E-3</v>
      </c>
    </row>
    <row r="126" spans="1:10" ht="15.75" customHeight="1">
      <c r="A126" s="196"/>
      <c r="B126" s="64">
        <f t="shared" si="32"/>
        <v>2</v>
      </c>
      <c r="C126" s="237"/>
      <c r="D126" s="41" t="s">
        <v>79</v>
      </c>
      <c r="E126" s="6">
        <v>0.17199999999999999</v>
      </c>
      <c r="F126" s="53">
        <f t="shared" si="33"/>
        <v>13</v>
      </c>
      <c r="G126" s="49"/>
      <c r="H126" s="4"/>
      <c r="I126" s="7"/>
      <c r="J126" s="9">
        <f t="shared" si="31"/>
        <v>2.2359999999999998</v>
      </c>
    </row>
    <row r="127" spans="1:10" ht="15.75" customHeight="1">
      <c r="A127" s="196"/>
      <c r="B127" s="64">
        <f t="shared" si="32"/>
        <v>2</v>
      </c>
      <c r="C127" s="3" t="s">
        <v>38</v>
      </c>
      <c r="D127" s="46" t="s">
        <v>38</v>
      </c>
      <c r="E127" s="6">
        <v>0.04</v>
      </c>
      <c r="F127" s="53">
        <f t="shared" si="33"/>
        <v>13</v>
      </c>
      <c r="G127" s="49">
        <v>32</v>
      </c>
      <c r="H127" s="4">
        <f t="shared" si="29"/>
        <v>1.28</v>
      </c>
      <c r="I127" s="7">
        <f t="shared" si="30"/>
        <v>16.64</v>
      </c>
      <c r="J127" s="9">
        <f t="shared" si="31"/>
        <v>0.52</v>
      </c>
    </row>
    <row r="128" spans="1:10" ht="15.75" customHeight="1">
      <c r="A128" s="210" t="s">
        <v>41</v>
      </c>
      <c r="B128" s="210"/>
      <c r="C128" s="210"/>
      <c r="D128" s="210"/>
      <c r="E128" s="94"/>
      <c r="F128" s="94"/>
      <c r="G128" s="94"/>
      <c r="H128" s="2">
        <f>SUM(H107:H127)</f>
        <v>60.999999999999986</v>
      </c>
      <c r="I128" s="2">
        <f t="shared" ref="I128:J128" si="34">SUM(I107:I127)</f>
        <v>792.99999999999989</v>
      </c>
      <c r="J128" s="2">
        <f t="shared" si="34"/>
        <v>11.495545454545454</v>
      </c>
    </row>
    <row r="129" spans="1:10" ht="15.75" customHeight="1">
      <c r="A129" s="196" t="s">
        <v>63</v>
      </c>
      <c r="B129" s="61">
        <v>2</v>
      </c>
      <c r="C129" s="217" t="s">
        <v>78</v>
      </c>
      <c r="D129" s="41" t="s">
        <v>6</v>
      </c>
      <c r="E129" s="6">
        <v>4.5999999999999999E-2</v>
      </c>
      <c r="F129" s="49">
        <v>13</v>
      </c>
      <c r="G129" s="49">
        <v>20</v>
      </c>
      <c r="H129" s="4">
        <f>G129*E129</f>
        <v>0.91999999999999993</v>
      </c>
      <c r="I129" s="7">
        <f>J129*G129</f>
        <v>11.959999999999999</v>
      </c>
      <c r="J129" s="9">
        <f>F129*E129</f>
        <v>0.59799999999999998</v>
      </c>
    </row>
    <row r="130" spans="1:10" ht="15.75" customHeight="1">
      <c r="A130" s="196"/>
      <c r="B130" s="64">
        <f>B129</f>
        <v>2</v>
      </c>
      <c r="C130" s="217"/>
      <c r="D130" s="41" t="s">
        <v>102</v>
      </c>
      <c r="E130" s="6">
        <v>0.02</v>
      </c>
      <c r="F130" s="53">
        <f>F129</f>
        <v>13</v>
      </c>
      <c r="G130" s="50">
        <v>81</v>
      </c>
      <c r="H130" s="4">
        <f t="shared" ref="H130:H151" si="35">G130*E130</f>
        <v>1.62</v>
      </c>
      <c r="I130" s="7">
        <f t="shared" ref="I130:I151" si="36">J130*G130</f>
        <v>21.060000000000002</v>
      </c>
      <c r="J130" s="9">
        <f t="shared" ref="J130:J151" si="37">F130*E130</f>
        <v>0.26</v>
      </c>
    </row>
    <row r="131" spans="1:10" ht="15.75" customHeight="1">
      <c r="A131" s="196"/>
      <c r="B131" s="64">
        <f t="shared" ref="B131:B151" si="38">B130</f>
        <v>2</v>
      </c>
      <c r="C131" s="217"/>
      <c r="D131" s="42" t="s">
        <v>7</v>
      </c>
      <c r="E131" s="6">
        <v>3.0000000000000001E-3</v>
      </c>
      <c r="F131" s="53">
        <f t="shared" ref="F131:F151" si="39">F130</f>
        <v>13</v>
      </c>
      <c r="G131" s="51">
        <v>90</v>
      </c>
      <c r="H131" s="4">
        <f t="shared" si="35"/>
        <v>0.27</v>
      </c>
      <c r="I131" s="7">
        <f t="shared" si="36"/>
        <v>3.51</v>
      </c>
      <c r="J131" s="9">
        <f t="shared" si="37"/>
        <v>3.9E-2</v>
      </c>
    </row>
    <row r="132" spans="1:10" ht="15.75" customHeight="1">
      <c r="A132" s="196"/>
      <c r="B132" s="64">
        <f t="shared" si="38"/>
        <v>2</v>
      </c>
      <c r="C132" s="217"/>
      <c r="D132" s="41" t="s">
        <v>9</v>
      </c>
      <c r="E132" s="6">
        <v>1.3000000000000001E-2</v>
      </c>
      <c r="F132" s="53">
        <f t="shared" si="39"/>
        <v>13</v>
      </c>
      <c r="G132" s="51">
        <v>44</v>
      </c>
      <c r="H132" s="4">
        <f t="shared" si="35"/>
        <v>0.57200000000000006</v>
      </c>
      <c r="I132" s="7">
        <f t="shared" si="36"/>
        <v>7.4360000000000008</v>
      </c>
      <c r="J132" s="9">
        <f t="shared" si="37"/>
        <v>0.16900000000000001</v>
      </c>
    </row>
    <row r="133" spans="1:10" ht="15.75" customHeight="1">
      <c r="A133" s="196"/>
      <c r="B133" s="64">
        <f t="shared" si="38"/>
        <v>2</v>
      </c>
      <c r="C133" s="218" t="s">
        <v>72</v>
      </c>
      <c r="D133" s="41" t="s">
        <v>8</v>
      </c>
      <c r="E133" s="6">
        <v>0.107</v>
      </c>
      <c r="F133" s="53">
        <f t="shared" si="39"/>
        <v>13</v>
      </c>
      <c r="G133" s="49">
        <v>28</v>
      </c>
      <c r="H133" s="4">
        <f t="shared" si="35"/>
        <v>2.996</v>
      </c>
      <c r="I133" s="47">
        <f t="shared" si="36"/>
        <v>38.948</v>
      </c>
      <c r="J133" s="29">
        <f t="shared" si="37"/>
        <v>1.391</v>
      </c>
    </row>
    <row r="134" spans="1:10" ht="15.75" customHeight="1">
      <c r="A134" s="196"/>
      <c r="B134" s="64">
        <f t="shared" si="38"/>
        <v>2</v>
      </c>
      <c r="C134" s="219"/>
      <c r="D134" s="41" t="s">
        <v>73</v>
      </c>
      <c r="E134" s="6">
        <v>5.0000000000000001E-3</v>
      </c>
      <c r="F134" s="53">
        <f t="shared" si="39"/>
        <v>13</v>
      </c>
      <c r="G134" s="49">
        <v>40</v>
      </c>
      <c r="H134" s="4">
        <f t="shared" si="35"/>
        <v>0.2</v>
      </c>
      <c r="I134" s="47">
        <f t="shared" si="36"/>
        <v>2.6</v>
      </c>
      <c r="J134" s="29">
        <f t="shared" si="37"/>
        <v>6.5000000000000002E-2</v>
      </c>
    </row>
    <row r="135" spans="1:10" ht="15.75" customHeight="1">
      <c r="A135" s="196"/>
      <c r="B135" s="64">
        <f t="shared" si="38"/>
        <v>2</v>
      </c>
      <c r="C135" s="219"/>
      <c r="D135" s="41" t="s">
        <v>9</v>
      </c>
      <c r="E135" s="6">
        <v>1.3000000000000001E-2</v>
      </c>
      <c r="F135" s="53">
        <f t="shared" si="39"/>
        <v>13</v>
      </c>
      <c r="G135" s="49">
        <v>44</v>
      </c>
      <c r="H135" s="4">
        <f t="shared" si="35"/>
        <v>0.57200000000000006</v>
      </c>
      <c r="I135" s="47">
        <f t="shared" si="36"/>
        <v>7.4360000000000008</v>
      </c>
      <c r="J135" s="29">
        <f t="shared" si="37"/>
        <v>0.16900000000000001</v>
      </c>
    </row>
    <row r="136" spans="1:10" ht="15.75" customHeight="1">
      <c r="A136" s="196"/>
      <c r="B136" s="64">
        <f t="shared" si="38"/>
        <v>2</v>
      </c>
      <c r="C136" s="219"/>
      <c r="D136" s="42" t="s">
        <v>11</v>
      </c>
      <c r="E136" s="6">
        <v>6.0000000000000001E-3</v>
      </c>
      <c r="F136" s="53">
        <f t="shared" si="39"/>
        <v>13</v>
      </c>
      <c r="G136" s="49">
        <v>28</v>
      </c>
      <c r="H136" s="4">
        <f t="shared" si="35"/>
        <v>0.16800000000000001</v>
      </c>
      <c r="I136" s="47">
        <f t="shared" si="36"/>
        <v>2.1840000000000002</v>
      </c>
      <c r="J136" s="29">
        <f t="shared" si="37"/>
        <v>7.8E-2</v>
      </c>
    </row>
    <row r="137" spans="1:10" ht="15.75" customHeight="1">
      <c r="A137" s="196"/>
      <c r="B137" s="64">
        <f t="shared" si="38"/>
        <v>2</v>
      </c>
      <c r="C137" s="219"/>
      <c r="D137" s="42" t="s">
        <v>7</v>
      </c>
      <c r="E137" s="6">
        <v>5.0000000000000001E-3</v>
      </c>
      <c r="F137" s="53">
        <f t="shared" si="39"/>
        <v>13</v>
      </c>
      <c r="G137" s="49">
        <v>90</v>
      </c>
      <c r="H137" s="4">
        <f t="shared" si="35"/>
        <v>0.45</v>
      </c>
      <c r="I137" s="47">
        <f t="shared" si="36"/>
        <v>5.8500000000000005</v>
      </c>
      <c r="J137" s="29">
        <f t="shared" si="37"/>
        <v>6.5000000000000002E-2</v>
      </c>
    </row>
    <row r="138" spans="1:10" ht="15.75" customHeight="1">
      <c r="A138" s="196"/>
      <c r="B138" s="64">
        <f t="shared" si="38"/>
        <v>2</v>
      </c>
      <c r="C138" s="220"/>
      <c r="D138" s="42" t="s">
        <v>79</v>
      </c>
      <c r="E138" s="6">
        <v>0.188</v>
      </c>
      <c r="F138" s="53">
        <f t="shared" si="39"/>
        <v>13</v>
      </c>
      <c r="G138" s="49"/>
      <c r="H138" s="4"/>
      <c r="I138" s="47"/>
      <c r="J138" s="29">
        <f t="shared" si="37"/>
        <v>2.444</v>
      </c>
    </row>
    <row r="139" spans="1:10" ht="15.75" customHeight="1">
      <c r="A139" s="196"/>
      <c r="B139" s="64">
        <f t="shared" si="38"/>
        <v>2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39"/>
        <v>13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6"/>
        <v>419.27599999999984</v>
      </c>
      <c r="J139" s="29">
        <f t="shared" si="37"/>
        <v>1.2705333333333328</v>
      </c>
    </row>
    <row r="140" spans="1:10" ht="15.75" customHeight="1">
      <c r="A140" s="196"/>
      <c r="B140" s="64">
        <f t="shared" si="38"/>
        <v>2</v>
      </c>
      <c r="C140" s="236"/>
      <c r="D140" s="42" t="s">
        <v>7</v>
      </c>
      <c r="E140" s="6">
        <v>5.0000000000000001E-3</v>
      </c>
      <c r="F140" s="53">
        <f t="shared" si="39"/>
        <v>13</v>
      </c>
      <c r="G140" s="49">
        <v>90</v>
      </c>
      <c r="H140" s="4">
        <f t="shared" si="35"/>
        <v>0.45</v>
      </c>
      <c r="I140" s="47">
        <f t="shared" si="36"/>
        <v>5.8500000000000005</v>
      </c>
      <c r="J140" s="29">
        <f t="shared" si="37"/>
        <v>6.5000000000000002E-2</v>
      </c>
    </row>
    <row r="141" spans="1:10" ht="15.75" customHeight="1">
      <c r="A141" s="196"/>
      <c r="B141" s="64">
        <f t="shared" si="38"/>
        <v>2</v>
      </c>
      <c r="C141" s="236"/>
      <c r="D141" s="42" t="s">
        <v>32</v>
      </c>
      <c r="E141" s="6">
        <v>1.2E-2</v>
      </c>
      <c r="F141" s="53">
        <f t="shared" si="39"/>
        <v>13</v>
      </c>
      <c r="G141" s="51">
        <v>170</v>
      </c>
      <c r="H141" s="4">
        <f>G141*E141</f>
        <v>2.04</v>
      </c>
      <c r="I141" s="47">
        <f t="shared" si="36"/>
        <v>26.52</v>
      </c>
      <c r="J141" s="29">
        <f t="shared" si="37"/>
        <v>0.156</v>
      </c>
    </row>
    <row r="142" spans="1:10" ht="15.75" customHeight="1">
      <c r="A142" s="196"/>
      <c r="B142" s="64">
        <f t="shared" si="38"/>
        <v>2</v>
      </c>
      <c r="C142" s="236"/>
      <c r="D142" s="42" t="s">
        <v>11</v>
      </c>
      <c r="E142" s="6">
        <v>1.7999999999999999E-2</v>
      </c>
      <c r="F142" s="53">
        <f t="shared" si="39"/>
        <v>13</v>
      </c>
      <c r="G142" s="49">
        <v>28</v>
      </c>
      <c r="H142" s="4">
        <f t="shared" si="35"/>
        <v>0.504</v>
      </c>
      <c r="I142" s="47">
        <f t="shared" si="36"/>
        <v>6.5519999999999996</v>
      </c>
      <c r="J142" s="29">
        <f t="shared" si="37"/>
        <v>0.23399999999999999</v>
      </c>
    </row>
    <row r="143" spans="1:10" ht="15.75" customHeight="1">
      <c r="A143" s="196"/>
      <c r="B143" s="64">
        <f t="shared" si="38"/>
        <v>2</v>
      </c>
      <c r="C143" s="237"/>
      <c r="D143" s="41" t="s">
        <v>16</v>
      </c>
      <c r="E143" s="6">
        <v>4.0000000000000001E-3</v>
      </c>
      <c r="F143" s="53">
        <f t="shared" si="39"/>
        <v>13</v>
      </c>
      <c r="G143" s="49">
        <v>50</v>
      </c>
      <c r="H143" s="4">
        <f t="shared" si="35"/>
        <v>0.2</v>
      </c>
      <c r="I143" s="47">
        <f t="shared" si="36"/>
        <v>2.6</v>
      </c>
      <c r="J143" s="29">
        <f t="shared" si="37"/>
        <v>5.2000000000000005E-2</v>
      </c>
    </row>
    <row r="144" spans="1:10" ht="15.75" customHeight="1">
      <c r="A144" s="196"/>
      <c r="B144" s="64">
        <f t="shared" si="38"/>
        <v>2</v>
      </c>
      <c r="C144" s="226" t="s">
        <v>37</v>
      </c>
      <c r="D144" s="41" t="s">
        <v>8</v>
      </c>
      <c r="E144" s="6">
        <v>0.17100000000000001</v>
      </c>
      <c r="F144" s="53">
        <f t="shared" si="39"/>
        <v>13</v>
      </c>
      <c r="G144" s="49">
        <v>28</v>
      </c>
      <c r="H144" s="4">
        <f t="shared" si="35"/>
        <v>4.7880000000000003</v>
      </c>
      <c r="I144" s="7">
        <f t="shared" si="36"/>
        <v>62.244000000000007</v>
      </c>
      <c r="J144" s="9">
        <f t="shared" si="37"/>
        <v>2.2230000000000003</v>
      </c>
    </row>
    <row r="145" spans="1:15" ht="15.75" customHeight="1">
      <c r="A145" s="196"/>
      <c r="B145" s="64">
        <f t="shared" si="38"/>
        <v>2</v>
      </c>
      <c r="C145" s="227"/>
      <c r="D145" s="41" t="s">
        <v>27</v>
      </c>
      <c r="E145" s="6">
        <v>5.0000000000000001E-3</v>
      </c>
      <c r="F145" s="53">
        <f t="shared" si="39"/>
        <v>13</v>
      </c>
      <c r="G145" s="49">
        <v>710</v>
      </c>
      <c r="H145" s="4">
        <f t="shared" si="35"/>
        <v>3.5500000000000003</v>
      </c>
      <c r="I145" s="7">
        <f t="shared" si="36"/>
        <v>46.15</v>
      </c>
      <c r="J145" s="9">
        <f t="shared" si="37"/>
        <v>6.5000000000000002E-2</v>
      </c>
    </row>
    <row r="146" spans="1:15" ht="15.75" customHeight="1">
      <c r="A146" s="196"/>
      <c r="B146" s="64">
        <f t="shared" si="38"/>
        <v>2</v>
      </c>
      <c r="C146" s="228"/>
      <c r="D146" s="41" t="s">
        <v>69</v>
      </c>
      <c r="E146" s="6">
        <v>2.4E-2</v>
      </c>
      <c r="F146" s="53">
        <f t="shared" si="39"/>
        <v>13</v>
      </c>
      <c r="G146" s="49">
        <v>90</v>
      </c>
      <c r="H146" s="4">
        <f t="shared" si="35"/>
        <v>2.16</v>
      </c>
      <c r="I146" s="7">
        <f t="shared" si="36"/>
        <v>28.08</v>
      </c>
      <c r="J146" s="9">
        <f t="shared" si="37"/>
        <v>0.312</v>
      </c>
    </row>
    <row r="147" spans="1:15" ht="15.75" customHeight="1">
      <c r="A147" s="196"/>
      <c r="B147" s="64">
        <f t="shared" si="38"/>
        <v>2</v>
      </c>
      <c r="C147" s="218" t="s">
        <v>39</v>
      </c>
      <c r="D147" s="41" t="s">
        <v>76</v>
      </c>
      <c r="E147" s="8">
        <v>0.02</v>
      </c>
      <c r="F147" s="53">
        <f t="shared" si="39"/>
        <v>13</v>
      </c>
      <c r="G147" s="49">
        <v>250</v>
      </c>
      <c r="H147" s="4">
        <f t="shared" si="35"/>
        <v>5</v>
      </c>
      <c r="I147" s="7">
        <f t="shared" si="36"/>
        <v>65</v>
      </c>
      <c r="J147" s="9">
        <f t="shared" si="37"/>
        <v>0.26</v>
      </c>
      <c r="L147"/>
      <c r="M147"/>
      <c r="N147"/>
      <c r="O147"/>
    </row>
    <row r="148" spans="1:15" s="17" customFormat="1" ht="15.75" customHeight="1">
      <c r="A148" s="196"/>
      <c r="B148" s="64">
        <f t="shared" si="38"/>
        <v>2</v>
      </c>
      <c r="C148" s="219"/>
      <c r="D148" s="41" t="s">
        <v>12</v>
      </c>
      <c r="E148" s="8">
        <v>0.02</v>
      </c>
      <c r="F148" s="53">
        <f t="shared" si="39"/>
        <v>13</v>
      </c>
      <c r="G148" s="49">
        <v>46</v>
      </c>
      <c r="H148" s="4">
        <f t="shared" si="35"/>
        <v>0.92</v>
      </c>
      <c r="I148" s="7">
        <f t="shared" si="36"/>
        <v>11.96</v>
      </c>
      <c r="J148" s="9">
        <f t="shared" si="37"/>
        <v>0.26</v>
      </c>
      <c r="K148"/>
      <c r="L148"/>
      <c r="M148"/>
      <c r="N148"/>
      <c r="O148"/>
    </row>
    <row r="149" spans="1:15" ht="15.75" customHeight="1">
      <c r="A149" s="196"/>
      <c r="B149" s="64">
        <f t="shared" si="38"/>
        <v>2</v>
      </c>
      <c r="C149" s="219"/>
      <c r="D149" s="41" t="s">
        <v>13</v>
      </c>
      <c r="E149" s="20">
        <v>2.0000000000000001E-4</v>
      </c>
      <c r="F149" s="53">
        <f t="shared" si="39"/>
        <v>13</v>
      </c>
      <c r="G149" s="49">
        <v>440</v>
      </c>
      <c r="H149" s="4">
        <f t="shared" si="35"/>
        <v>8.8000000000000009E-2</v>
      </c>
      <c r="I149" s="7">
        <f t="shared" si="36"/>
        <v>1.1440000000000001</v>
      </c>
      <c r="J149" s="9">
        <f t="shared" si="37"/>
        <v>2.6000000000000003E-3</v>
      </c>
      <c r="L149"/>
      <c r="M149"/>
      <c r="N149"/>
      <c r="O149"/>
    </row>
    <row r="150" spans="1:15" ht="15.75" customHeight="1">
      <c r="A150" s="196"/>
      <c r="B150" s="64">
        <f t="shared" si="38"/>
        <v>2</v>
      </c>
      <c r="C150" s="220"/>
      <c r="D150" s="41" t="s">
        <v>79</v>
      </c>
      <c r="E150" s="8">
        <v>0.2</v>
      </c>
      <c r="F150" s="53">
        <f t="shared" si="39"/>
        <v>13</v>
      </c>
      <c r="G150" s="49"/>
      <c r="H150" s="4"/>
      <c r="I150" s="7"/>
      <c r="J150" s="9">
        <f t="shared" si="37"/>
        <v>2.6</v>
      </c>
      <c r="L150"/>
      <c r="M150"/>
      <c r="N150"/>
      <c r="O150"/>
    </row>
    <row r="151" spans="1:15" ht="15.75" customHeight="1">
      <c r="A151" s="196"/>
      <c r="B151" s="61">
        <f t="shared" si="38"/>
        <v>2</v>
      </c>
      <c r="C151" s="3" t="s">
        <v>38</v>
      </c>
      <c r="D151" s="46" t="s">
        <v>38</v>
      </c>
      <c r="E151" s="6">
        <v>0.04</v>
      </c>
      <c r="F151" s="53">
        <f t="shared" si="39"/>
        <v>13</v>
      </c>
      <c r="G151" s="49">
        <v>32</v>
      </c>
      <c r="H151" s="4">
        <f t="shared" si="35"/>
        <v>1.28</v>
      </c>
      <c r="I151" s="47">
        <f t="shared" si="36"/>
        <v>16.64</v>
      </c>
      <c r="J151" s="29">
        <f t="shared" si="37"/>
        <v>0.52</v>
      </c>
      <c r="L151" s="18"/>
    </row>
    <row r="152" spans="1:15" ht="15.75" customHeight="1">
      <c r="A152" s="210" t="s">
        <v>41</v>
      </c>
      <c r="B152" s="210"/>
      <c r="C152" s="210"/>
      <c r="D152" s="210"/>
      <c r="E152" s="94"/>
      <c r="F152" s="94"/>
      <c r="G152" s="94"/>
      <c r="H152" s="2">
        <f>SUM(H129:H151)</f>
        <v>60.999999999999993</v>
      </c>
      <c r="I152" s="2">
        <f t="shared" ref="I152:J152" si="40">SUM(I129:I151)</f>
        <v>793</v>
      </c>
      <c r="J152" s="2">
        <f t="shared" si="40"/>
        <v>13.298133333333329</v>
      </c>
      <c r="L152"/>
      <c r="M152"/>
      <c r="N152"/>
      <c r="O152"/>
    </row>
    <row r="153" spans="1:15" customFormat="1" ht="15.75" customHeight="1"/>
    <row r="154" spans="1:15" customFormat="1" ht="15.75" customHeight="1"/>
    <row r="155" spans="1:15" customFormat="1" ht="15.75" customHeight="1"/>
    <row r="156" spans="1:15" customFormat="1" ht="15.75" customHeight="1"/>
    <row r="157" spans="1:15" customFormat="1" ht="15.75" customHeight="1"/>
    <row r="158" spans="1:15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>
      <c r="A159" s="232" t="s">
        <v>64</v>
      </c>
      <c r="B159" s="60">
        <v>1</v>
      </c>
      <c r="C159" s="226" t="s">
        <v>5</v>
      </c>
      <c r="D159" s="41" t="s">
        <v>6</v>
      </c>
      <c r="E159" s="8">
        <v>2.5000000000000001E-2</v>
      </c>
      <c r="F159" s="49">
        <v>8</v>
      </c>
      <c r="G159" s="49">
        <v>20</v>
      </c>
      <c r="H159" s="5">
        <f>G159*E159</f>
        <v>0.5</v>
      </c>
      <c r="I159" s="7">
        <f>J159*G159</f>
        <v>4</v>
      </c>
      <c r="J159" s="9">
        <f>F159*E159</f>
        <v>0.2</v>
      </c>
      <c r="L159" s="18"/>
    </row>
    <row r="160" spans="1:15" ht="15.75" customHeight="1">
      <c r="A160" s="233"/>
      <c r="B160" s="63">
        <f>B159</f>
        <v>1</v>
      </c>
      <c r="C160" s="227"/>
      <c r="D160" s="41" t="s">
        <v>7</v>
      </c>
      <c r="E160" s="8">
        <v>6.0000000000000001E-3</v>
      </c>
      <c r="F160" s="53">
        <f>F159</f>
        <v>8</v>
      </c>
      <c r="G160" s="49">
        <v>90</v>
      </c>
      <c r="H160" s="5">
        <f t="shared" ref="H160:H164" si="41">G160*E160</f>
        <v>0.54</v>
      </c>
      <c r="I160" s="7">
        <f t="shared" ref="I160:I176" si="42">J160*G160</f>
        <v>4.32</v>
      </c>
      <c r="J160" s="9">
        <f t="shared" ref="J160:J176" si="43">F160*E160</f>
        <v>4.8000000000000001E-2</v>
      </c>
      <c r="L160" s="18"/>
    </row>
    <row r="161" spans="1:15" ht="15.75" customHeight="1">
      <c r="A161" s="233"/>
      <c r="B161" s="63">
        <f t="shared" ref="B161:B176" si="44">B160</f>
        <v>1</v>
      </c>
      <c r="C161" s="227"/>
      <c r="D161" s="41" t="s">
        <v>8</v>
      </c>
      <c r="E161" s="8">
        <v>3.4000000000000002E-2</v>
      </c>
      <c r="F161" s="53">
        <f t="shared" ref="F161:F176" si="45">F160</f>
        <v>8</v>
      </c>
      <c r="G161" s="49">
        <v>28</v>
      </c>
      <c r="H161" s="5">
        <f t="shared" si="41"/>
        <v>0.95200000000000007</v>
      </c>
      <c r="I161" s="7">
        <f t="shared" si="42"/>
        <v>7.6160000000000005</v>
      </c>
      <c r="J161" s="9">
        <f t="shared" si="43"/>
        <v>0.27200000000000002</v>
      </c>
      <c r="L161" s="18"/>
    </row>
    <row r="162" spans="1:15" ht="15.75" customHeight="1">
      <c r="A162" s="233"/>
      <c r="B162" s="63">
        <f t="shared" si="44"/>
        <v>1</v>
      </c>
      <c r="C162" s="227"/>
      <c r="D162" s="41" t="s">
        <v>10</v>
      </c>
      <c r="E162" s="8">
        <v>2.5000000000000001E-2</v>
      </c>
      <c r="F162" s="53">
        <f t="shared" si="45"/>
        <v>8</v>
      </c>
      <c r="G162" s="49">
        <v>86</v>
      </c>
      <c r="H162" s="5">
        <f t="shared" si="41"/>
        <v>2.15</v>
      </c>
      <c r="I162" s="7">
        <f t="shared" si="42"/>
        <v>17.2</v>
      </c>
      <c r="J162" s="9">
        <f t="shared" si="43"/>
        <v>0.2</v>
      </c>
      <c r="L162" s="18"/>
    </row>
    <row r="163" spans="1:15" ht="15.75" customHeight="1">
      <c r="A163" s="233"/>
      <c r="B163" s="63">
        <f t="shared" si="44"/>
        <v>1</v>
      </c>
      <c r="C163" s="227"/>
      <c r="D163" s="41" t="s">
        <v>9</v>
      </c>
      <c r="E163" s="8">
        <v>1.7999999999999999E-2</v>
      </c>
      <c r="F163" s="53">
        <f t="shared" si="45"/>
        <v>8</v>
      </c>
      <c r="G163" s="49">
        <v>44</v>
      </c>
      <c r="H163" s="5">
        <f t="shared" si="41"/>
        <v>0.79199999999999993</v>
      </c>
      <c r="I163" s="7">
        <f t="shared" si="42"/>
        <v>6.3359999999999994</v>
      </c>
      <c r="J163" s="9">
        <f t="shared" si="43"/>
        <v>0.14399999999999999</v>
      </c>
      <c r="L163" s="18"/>
    </row>
    <row r="164" spans="1:15" ht="15.75" customHeight="1">
      <c r="A164" s="233"/>
      <c r="B164" s="63">
        <f t="shared" si="44"/>
        <v>1</v>
      </c>
      <c r="C164" s="228"/>
      <c r="D164" s="41" t="s">
        <v>11</v>
      </c>
      <c r="E164" s="8">
        <v>1.7999999999999999E-2</v>
      </c>
      <c r="F164" s="53">
        <f t="shared" si="45"/>
        <v>8</v>
      </c>
      <c r="G164" s="49">
        <v>28</v>
      </c>
      <c r="H164" s="5">
        <f t="shared" si="41"/>
        <v>0.504</v>
      </c>
      <c r="I164" s="7">
        <f t="shared" si="42"/>
        <v>4.032</v>
      </c>
      <c r="J164" s="9">
        <f t="shared" si="43"/>
        <v>0.14399999999999999</v>
      </c>
      <c r="L164" s="18"/>
    </row>
    <row r="165" spans="1:15" ht="15.75" customHeight="1">
      <c r="A165" s="233"/>
      <c r="B165" s="63">
        <f t="shared" si="44"/>
        <v>1</v>
      </c>
      <c r="C165" s="218" t="s">
        <v>58</v>
      </c>
      <c r="D165" s="41" t="s">
        <v>8</v>
      </c>
      <c r="E165" s="8">
        <v>0.1</v>
      </c>
      <c r="F165" s="53">
        <f t="shared" si="45"/>
        <v>8</v>
      </c>
      <c r="G165" s="49">
        <v>28</v>
      </c>
      <c r="H165" s="5">
        <f>G165*E165</f>
        <v>2.8000000000000003</v>
      </c>
      <c r="I165" s="7">
        <f t="shared" si="42"/>
        <v>22.400000000000002</v>
      </c>
      <c r="J165" s="9">
        <f t="shared" si="43"/>
        <v>0.8</v>
      </c>
      <c r="L165" s="18"/>
    </row>
    <row r="166" spans="1:15" ht="15.75" customHeight="1">
      <c r="A166" s="233"/>
      <c r="B166" s="63">
        <f t="shared" si="44"/>
        <v>1</v>
      </c>
      <c r="C166" s="219"/>
      <c r="D166" s="42" t="s">
        <v>56</v>
      </c>
      <c r="E166" s="6">
        <v>0.01</v>
      </c>
      <c r="F166" s="53">
        <f t="shared" si="45"/>
        <v>8</v>
      </c>
      <c r="G166" s="50">
        <v>50</v>
      </c>
      <c r="H166" s="5">
        <f t="shared" ref="H166:H169" si="46">E166*G166</f>
        <v>0.5</v>
      </c>
      <c r="I166" s="7">
        <f t="shared" si="42"/>
        <v>4</v>
      </c>
      <c r="J166" s="6">
        <f t="shared" si="43"/>
        <v>0.08</v>
      </c>
      <c r="L166" s="18"/>
    </row>
    <row r="167" spans="1:15" ht="15.75" customHeight="1">
      <c r="A167" s="233"/>
      <c r="B167" s="63">
        <f t="shared" si="44"/>
        <v>1</v>
      </c>
      <c r="C167" s="219"/>
      <c r="D167" s="42" t="s">
        <v>9</v>
      </c>
      <c r="E167" s="6">
        <v>1.2999999999999999E-2</v>
      </c>
      <c r="F167" s="53">
        <f t="shared" si="45"/>
        <v>8</v>
      </c>
      <c r="G167" s="50">
        <v>44</v>
      </c>
      <c r="H167" s="5">
        <f t="shared" si="46"/>
        <v>0.57199999999999995</v>
      </c>
      <c r="I167" s="7">
        <f t="shared" si="42"/>
        <v>4.5759999999999996</v>
      </c>
      <c r="J167" s="6">
        <f t="shared" si="43"/>
        <v>0.104</v>
      </c>
      <c r="L167" s="18"/>
    </row>
    <row r="168" spans="1:15" ht="15.75" customHeight="1">
      <c r="A168" s="233"/>
      <c r="B168" s="63">
        <f t="shared" si="44"/>
        <v>1</v>
      </c>
      <c r="C168" s="219"/>
      <c r="D168" s="42" t="s">
        <v>11</v>
      </c>
      <c r="E168" s="6">
        <v>1.2E-2</v>
      </c>
      <c r="F168" s="53">
        <f t="shared" si="45"/>
        <v>8</v>
      </c>
      <c r="G168" s="50">
        <v>28</v>
      </c>
      <c r="H168" s="5">
        <f t="shared" si="46"/>
        <v>0.33600000000000002</v>
      </c>
      <c r="I168" s="7">
        <f t="shared" si="42"/>
        <v>2.6880000000000002</v>
      </c>
      <c r="J168" s="6">
        <f t="shared" si="43"/>
        <v>9.6000000000000002E-2</v>
      </c>
      <c r="L168" s="18"/>
    </row>
    <row r="169" spans="1:15" ht="15.75" customHeight="1">
      <c r="A169" s="233"/>
      <c r="B169" s="63">
        <f t="shared" si="44"/>
        <v>1</v>
      </c>
      <c r="C169" s="219"/>
      <c r="D169" s="42" t="s">
        <v>7</v>
      </c>
      <c r="E169" s="6">
        <v>3.0000000000000001E-3</v>
      </c>
      <c r="F169" s="53">
        <f t="shared" si="45"/>
        <v>8</v>
      </c>
      <c r="G169" s="50">
        <v>90</v>
      </c>
      <c r="H169" s="5">
        <f t="shared" si="46"/>
        <v>0.27</v>
      </c>
      <c r="I169" s="7">
        <f t="shared" si="42"/>
        <v>2.16</v>
      </c>
      <c r="J169" s="6">
        <f t="shared" si="43"/>
        <v>2.4E-2</v>
      </c>
      <c r="L169" s="18"/>
    </row>
    <row r="170" spans="1:15" ht="15.75" customHeight="1">
      <c r="A170" s="233"/>
      <c r="B170" s="63">
        <f t="shared" si="44"/>
        <v>1</v>
      </c>
      <c r="C170" s="220"/>
      <c r="D170" s="42" t="s">
        <v>79</v>
      </c>
      <c r="E170" s="6">
        <v>0.188</v>
      </c>
      <c r="F170" s="53">
        <f t="shared" si="45"/>
        <v>8</v>
      </c>
      <c r="G170" s="50"/>
      <c r="H170" s="5"/>
      <c r="I170" s="7"/>
      <c r="J170" s="6">
        <f t="shared" si="43"/>
        <v>1.504</v>
      </c>
      <c r="L170" s="18"/>
    </row>
    <row r="171" spans="1:15" ht="15.75" customHeight="1">
      <c r="A171" s="233"/>
      <c r="B171" s="63">
        <f t="shared" si="44"/>
        <v>1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5"/>
        <v>8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2"/>
        <v>137.07200000000006</v>
      </c>
      <c r="J171" s="6">
        <f t="shared" si="43"/>
        <v>0.69228282828282861</v>
      </c>
      <c r="L171" s="18"/>
    </row>
    <row r="172" spans="1:15" ht="15.75" customHeight="1">
      <c r="A172" s="233"/>
      <c r="B172" s="63">
        <f t="shared" si="44"/>
        <v>1</v>
      </c>
      <c r="C172" s="223"/>
      <c r="D172" s="41" t="s">
        <v>27</v>
      </c>
      <c r="E172" s="6">
        <v>1.2E-2</v>
      </c>
      <c r="F172" s="53">
        <f t="shared" si="45"/>
        <v>8</v>
      </c>
      <c r="G172" s="49">
        <v>710</v>
      </c>
      <c r="H172" s="5">
        <f t="shared" ref="H172:H176" si="47">G172*E172</f>
        <v>8.52</v>
      </c>
      <c r="I172" s="7">
        <f t="shared" si="42"/>
        <v>68.16</v>
      </c>
      <c r="J172" s="6">
        <f t="shared" si="43"/>
        <v>9.6000000000000002E-2</v>
      </c>
      <c r="L172"/>
      <c r="M172"/>
      <c r="N172"/>
      <c r="O172"/>
    </row>
    <row r="173" spans="1:15" ht="15.75" customHeight="1">
      <c r="A173" s="233"/>
      <c r="B173" s="63">
        <f t="shared" si="44"/>
        <v>1</v>
      </c>
      <c r="C173" s="234" t="s">
        <v>26</v>
      </c>
      <c r="D173" s="42" t="s">
        <v>21</v>
      </c>
      <c r="E173" s="6">
        <v>6.0999999999999999E-2</v>
      </c>
      <c r="F173" s="53">
        <f t="shared" si="45"/>
        <v>8</v>
      </c>
      <c r="G173" s="50">
        <v>90</v>
      </c>
      <c r="H173" s="5">
        <f t="shared" ref="H173:H174" si="48">E173*G173</f>
        <v>5.49</v>
      </c>
      <c r="I173" s="7">
        <f t="shared" si="42"/>
        <v>43.92</v>
      </c>
      <c r="J173" s="6">
        <f t="shared" si="43"/>
        <v>0.48799999999999999</v>
      </c>
      <c r="L173"/>
      <c r="M173"/>
      <c r="N173"/>
      <c r="O173"/>
    </row>
    <row r="174" spans="1:15" ht="15" customHeight="1">
      <c r="A174" s="233"/>
      <c r="B174" s="63">
        <f t="shared" si="44"/>
        <v>1</v>
      </c>
      <c r="C174" s="234"/>
      <c r="D174" s="42" t="s">
        <v>27</v>
      </c>
      <c r="E174" s="6">
        <v>6.0000000000000001E-3</v>
      </c>
      <c r="F174" s="53">
        <f t="shared" si="45"/>
        <v>8</v>
      </c>
      <c r="G174" s="50">
        <v>710</v>
      </c>
      <c r="H174" s="5">
        <f t="shared" si="48"/>
        <v>4.26</v>
      </c>
      <c r="I174" s="7">
        <f t="shared" si="42"/>
        <v>34.08</v>
      </c>
      <c r="J174" s="6">
        <f t="shared" si="43"/>
        <v>4.8000000000000001E-2</v>
      </c>
      <c r="L174"/>
      <c r="M174"/>
      <c r="N174"/>
      <c r="O174"/>
    </row>
    <row r="175" spans="1:15" ht="15.75" customHeight="1">
      <c r="A175" s="233"/>
      <c r="B175" s="63">
        <f t="shared" si="44"/>
        <v>1</v>
      </c>
      <c r="C175" s="93" t="s">
        <v>65</v>
      </c>
      <c r="D175" s="43" t="s">
        <v>65</v>
      </c>
      <c r="E175" s="8">
        <v>0.2</v>
      </c>
      <c r="F175" s="53">
        <f t="shared" si="45"/>
        <v>8</v>
      </c>
      <c r="G175" s="49">
        <v>72</v>
      </c>
      <c r="H175" s="5">
        <f t="shared" si="47"/>
        <v>14.4</v>
      </c>
      <c r="I175" s="7">
        <f t="shared" si="42"/>
        <v>115.2</v>
      </c>
      <c r="J175" s="9">
        <f t="shared" si="43"/>
        <v>1.6</v>
      </c>
      <c r="L175"/>
      <c r="M175"/>
      <c r="N175"/>
      <c r="O175"/>
    </row>
    <row r="176" spans="1:15" ht="15.75" customHeight="1">
      <c r="A176" s="233"/>
      <c r="B176" s="63">
        <f t="shared" si="44"/>
        <v>1</v>
      </c>
      <c r="C176" s="3" t="s">
        <v>38</v>
      </c>
      <c r="D176" s="46" t="s">
        <v>38</v>
      </c>
      <c r="E176" s="9">
        <v>0.04</v>
      </c>
      <c r="F176" s="53">
        <f t="shared" si="45"/>
        <v>8</v>
      </c>
      <c r="G176" s="49">
        <v>32</v>
      </c>
      <c r="H176" s="5">
        <f t="shared" si="47"/>
        <v>1.28</v>
      </c>
      <c r="I176" s="7">
        <f t="shared" si="42"/>
        <v>10.24</v>
      </c>
      <c r="J176" s="9">
        <f t="shared" si="43"/>
        <v>0.32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94"/>
      <c r="F177" s="94"/>
      <c r="G177" s="94"/>
      <c r="H177" s="2">
        <f>SUM(H159:H176)</f>
        <v>61.000000000000007</v>
      </c>
      <c r="I177" s="2">
        <f>SUM(I159:I176)</f>
        <v>488.00000000000006</v>
      </c>
      <c r="J177" s="2">
        <f>SUM(J159:J176)</f>
        <v>6.8602828282828288</v>
      </c>
    </row>
    <row r="178" spans="1:15" ht="15.75" customHeight="1">
      <c r="A178" s="180" t="s">
        <v>66</v>
      </c>
      <c r="B178" s="61">
        <v>1</v>
      </c>
      <c r="C178" s="217" t="s">
        <v>100</v>
      </c>
      <c r="D178" s="41" t="s">
        <v>4</v>
      </c>
      <c r="E178" s="6">
        <v>0.06</v>
      </c>
      <c r="F178" s="49">
        <v>4</v>
      </c>
      <c r="G178" s="51">
        <v>25</v>
      </c>
      <c r="H178" s="4">
        <f>G178*E178</f>
        <v>1.5</v>
      </c>
      <c r="I178" s="7">
        <f>J178*G178</f>
        <v>6</v>
      </c>
      <c r="J178" s="9">
        <f>F178*E178</f>
        <v>0.24</v>
      </c>
    </row>
    <row r="179" spans="1:15" ht="15.75" customHeight="1">
      <c r="A179" s="181"/>
      <c r="B179" s="64">
        <f>B178</f>
        <v>1</v>
      </c>
      <c r="C179" s="217"/>
      <c r="D179" s="41" t="s">
        <v>9</v>
      </c>
      <c r="E179" s="6">
        <v>8.0000000000000002E-3</v>
      </c>
      <c r="F179" s="53">
        <f>F178</f>
        <v>4</v>
      </c>
      <c r="G179" s="51">
        <v>44</v>
      </c>
      <c r="H179" s="4">
        <f t="shared" ref="H179:H187" si="49">G179*E179</f>
        <v>0.35199999999999998</v>
      </c>
      <c r="I179" s="7">
        <f t="shared" ref="I179:I196" si="50">J179*G179</f>
        <v>1.4079999999999999</v>
      </c>
      <c r="J179" s="9">
        <f t="shared" ref="J179:J199" si="51">F179*E179</f>
        <v>3.2000000000000001E-2</v>
      </c>
    </row>
    <row r="180" spans="1:15" ht="15.75" customHeight="1">
      <c r="A180" s="181"/>
      <c r="B180" s="64">
        <f t="shared" ref="B180:B199" si="52">B179</f>
        <v>1</v>
      </c>
      <c r="C180" s="217"/>
      <c r="D180" s="42" t="s">
        <v>13</v>
      </c>
      <c r="E180" s="45">
        <v>2.0000000000000001E-4</v>
      </c>
      <c r="F180" s="53">
        <f t="shared" ref="F180:F199" si="53">F179</f>
        <v>4</v>
      </c>
      <c r="G180" s="51">
        <v>440</v>
      </c>
      <c r="H180" s="4">
        <f t="shared" si="49"/>
        <v>8.8000000000000009E-2</v>
      </c>
      <c r="I180" s="7">
        <f t="shared" si="50"/>
        <v>0.35200000000000004</v>
      </c>
      <c r="J180" s="9">
        <f t="shared" si="51"/>
        <v>8.0000000000000004E-4</v>
      </c>
    </row>
    <row r="181" spans="1:15" ht="15.75" customHeight="1">
      <c r="A181" s="181"/>
      <c r="B181" s="64">
        <f t="shared" si="52"/>
        <v>1</v>
      </c>
      <c r="C181" s="217"/>
      <c r="D181" s="41" t="s">
        <v>12</v>
      </c>
      <c r="E181" s="6">
        <v>3.0000000000000001E-3</v>
      </c>
      <c r="F181" s="53">
        <f t="shared" si="53"/>
        <v>4</v>
      </c>
      <c r="G181" s="51">
        <v>46</v>
      </c>
      <c r="H181" s="4">
        <f t="shared" si="49"/>
        <v>0.13800000000000001</v>
      </c>
      <c r="I181" s="7">
        <f t="shared" si="50"/>
        <v>0.55200000000000005</v>
      </c>
      <c r="J181" s="9">
        <f t="shared" si="51"/>
        <v>1.2E-2</v>
      </c>
    </row>
    <row r="182" spans="1:15" ht="15.75" customHeight="1">
      <c r="A182" s="181"/>
      <c r="B182" s="64">
        <f t="shared" si="52"/>
        <v>1</v>
      </c>
      <c r="C182" s="217"/>
      <c r="D182" s="42" t="s">
        <v>7</v>
      </c>
      <c r="E182" s="6">
        <v>3.0000000000000001E-3</v>
      </c>
      <c r="F182" s="53">
        <f t="shared" si="53"/>
        <v>4</v>
      </c>
      <c r="G182" s="49">
        <v>90</v>
      </c>
      <c r="H182" s="4">
        <f t="shared" si="49"/>
        <v>0.27</v>
      </c>
      <c r="I182" s="7">
        <f t="shared" si="50"/>
        <v>1.08</v>
      </c>
      <c r="J182" s="9">
        <f t="shared" si="51"/>
        <v>1.2E-2</v>
      </c>
    </row>
    <row r="183" spans="1:15" ht="15.75" customHeight="1">
      <c r="A183" s="181"/>
      <c r="B183" s="64">
        <f t="shared" si="52"/>
        <v>1</v>
      </c>
      <c r="C183" s="218" t="s">
        <v>23</v>
      </c>
      <c r="D183" s="41" t="s">
        <v>8</v>
      </c>
      <c r="E183" s="6">
        <v>0.1</v>
      </c>
      <c r="F183" s="53">
        <f t="shared" si="53"/>
        <v>4</v>
      </c>
      <c r="G183" s="49">
        <v>28</v>
      </c>
      <c r="H183" s="4">
        <f t="shared" si="49"/>
        <v>2.8000000000000003</v>
      </c>
      <c r="I183" s="7">
        <f t="shared" si="50"/>
        <v>11.200000000000001</v>
      </c>
      <c r="J183" s="9">
        <f t="shared" si="51"/>
        <v>0.4</v>
      </c>
    </row>
    <row r="184" spans="1:15" ht="15.75" customHeight="1">
      <c r="A184" s="181"/>
      <c r="B184" s="64">
        <f t="shared" si="52"/>
        <v>1</v>
      </c>
      <c r="C184" s="219"/>
      <c r="D184" s="41" t="s">
        <v>18</v>
      </c>
      <c r="E184" s="6">
        <v>0.02</v>
      </c>
      <c r="F184" s="53">
        <f t="shared" si="53"/>
        <v>4</v>
      </c>
      <c r="G184" s="49">
        <v>52</v>
      </c>
      <c r="H184" s="4">
        <f t="shared" si="49"/>
        <v>1.04</v>
      </c>
      <c r="I184" s="7">
        <f t="shared" si="50"/>
        <v>4.16</v>
      </c>
      <c r="J184" s="9">
        <f t="shared" si="51"/>
        <v>0.08</v>
      </c>
    </row>
    <row r="185" spans="1:15" ht="15.75" customHeight="1">
      <c r="A185" s="181"/>
      <c r="B185" s="64">
        <f t="shared" si="52"/>
        <v>1</v>
      </c>
      <c r="C185" s="219"/>
      <c r="D185" s="41" t="s">
        <v>9</v>
      </c>
      <c r="E185" s="6">
        <v>1.3000000000000001E-2</v>
      </c>
      <c r="F185" s="53">
        <f t="shared" si="53"/>
        <v>4</v>
      </c>
      <c r="G185" s="49">
        <v>44</v>
      </c>
      <c r="H185" s="4">
        <f t="shared" si="49"/>
        <v>0.57200000000000006</v>
      </c>
      <c r="I185" s="7">
        <f t="shared" si="50"/>
        <v>2.2880000000000003</v>
      </c>
      <c r="J185" s="9">
        <f t="shared" si="51"/>
        <v>5.2000000000000005E-2</v>
      </c>
    </row>
    <row r="186" spans="1:15" ht="15.75" customHeight="1">
      <c r="A186" s="181"/>
      <c r="B186" s="64">
        <f t="shared" si="52"/>
        <v>1</v>
      </c>
      <c r="C186" s="219"/>
      <c r="D186" s="42" t="s">
        <v>11</v>
      </c>
      <c r="E186" s="6">
        <v>1.2E-2</v>
      </c>
      <c r="F186" s="53">
        <f t="shared" si="53"/>
        <v>4</v>
      </c>
      <c r="G186" s="49">
        <v>28</v>
      </c>
      <c r="H186" s="4">
        <f t="shared" si="49"/>
        <v>0.33600000000000002</v>
      </c>
      <c r="I186" s="7">
        <f t="shared" si="50"/>
        <v>1.3440000000000001</v>
      </c>
      <c r="J186" s="9">
        <f t="shared" si="51"/>
        <v>4.8000000000000001E-2</v>
      </c>
    </row>
    <row r="187" spans="1:15" ht="15.75" customHeight="1">
      <c r="A187" s="181"/>
      <c r="B187" s="64">
        <f t="shared" si="52"/>
        <v>1</v>
      </c>
      <c r="C187" s="219"/>
      <c r="D187" s="42" t="s">
        <v>7</v>
      </c>
      <c r="E187" s="6">
        <v>5.0000000000000001E-3</v>
      </c>
      <c r="F187" s="53">
        <f t="shared" si="53"/>
        <v>4</v>
      </c>
      <c r="G187" s="49">
        <v>90</v>
      </c>
      <c r="H187" s="4">
        <f t="shared" si="49"/>
        <v>0.45</v>
      </c>
      <c r="I187" s="7">
        <f t="shared" si="50"/>
        <v>1.8</v>
      </c>
      <c r="J187" s="9">
        <f t="shared" si="51"/>
        <v>0.02</v>
      </c>
    </row>
    <row r="188" spans="1:15" ht="15.75" customHeight="1">
      <c r="A188" s="181"/>
      <c r="B188" s="64">
        <f t="shared" si="52"/>
        <v>1</v>
      </c>
      <c r="C188" s="220"/>
      <c r="D188" s="42" t="s">
        <v>79</v>
      </c>
      <c r="E188" s="6">
        <v>0.17499999999999999</v>
      </c>
      <c r="F188" s="53">
        <f t="shared" si="53"/>
        <v>4</v>
      </c>
      <c r="G188" s="50"/>
      <c r="H188" s="5"/>
      <c r="I188" s="7"/>
      <c r="J188" s="6">
        <f t="shared" si="51"/>
        <v>0.7</v>
      </c>
      <c r="L188"/>
      <c r="M188"/>
      <c r="N188"/>
      <c r="O188"/>
    </row>
    <row r="189" spans="1:15" ht="15.75" customHeight="1">
      <c r="A189" s="181"/>
      <c r="B189" s="64">
        <f t="shared" si="52"/>
        <v>1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3"/>
        <v>4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0"/>
        <v>115.52800000000001</v>
      </c>
      <c r="J189" s="9">
        <f t="shared" si="51"/>
        <v>0.58347474747474748</v>
      </c>
    </row>
    <row r="190" spans="1:15" ht="15.75" customHeight="1">
      <c r="A190" s="181"/>
      <c r="B190" s="64">
        <f t="shared" si="52"/>
        <v>1</v>
      </c>
      <c r="C190" s="222"/>
      <c r="D190" s="41" t="s">
        <v>9</v>
      </c>
      <c r="E190" s="6">
        <v>0.02</v>
      </c>
      <c r="F190" s="53">
        <f t="shared" si="53"/>
        <v>4</v>
      </c>
      <c r="G190" s="51">
        <v>44</v>
      </c>
      <c r="H190" s="4">
        <f>G190*E190</f>
        <v>0.88</v>
      </c>
      <c r="I190" s="7">
        <f t="shared" si="50"/>
        <v>3.52</v>
      </c>
      <c r="J190" s="9">
        <f t="shared" si="51"/>
        <v>0.08</v>
      </c>
    </row>
    <row r="191" spans="1:15" ht="15.75" customHeight="1">
      <c r="A191" s="181"/>
      <c r="B191" s="64">
        <f t="shared" si="52"/>
        <v>1</v>
      </c>
      <c r="C191" s="222"/>
      <c r="D191" s="42" t="s">
        <v>11</v>
      </c>
      <c r="E191" s="6">
        <v>1.2999999999999999E-2</v>
      </c>
      <c r="F191" s="53">
        <f t="shared" si="53"/>
        <v>4</v>
      </c>
      <c r="G191" s="49">
        <v>28</v>
      </c>
      <c r="H191" s="4">
        <f t="shared" ref="H191" si="54">G191*E191</f>
        <v>0.36399999999999999</v>
      </c>
      <c r="I191" s="7">
        <f t="shared" si="50"/>
        <v>1.456</v>
      </c>
      <c r="J191" s="9">
        <f t="shared" si="51"/>
        <v>5.1999999999999998E-2</v>
      </c>
    </row>
    <row r="192" spans="1:15" ht="15.75" customHeight="1">
      <c r="A192" s="181"/>
      <c r="B192" s="64">
        <f t="shared" si="52"/>
        <v>1</v>
      </c>
      <c r="C192" s="222"/>
      <c r="D192" s="42" t="s">
        <v>27</v>
      </c>
      <c r="E192" s="6">
        <v>0.01</v>
      </c>
      <c r="F192" s="53">
        <f t="shared" si="53"/>
        <v>4</v>
      </c>
      <c r="G192" s="49">
        <v>710</v>
      </c>
      <c r="H192" s="4">
        <f>G192*E192</f>
        <v>7.1000000000000005</v>
      </c>
      <c r="I192" s="7">
        <f t="shared" si="50"/>
        <v>28.400000000000002</v>
      </c>
      <c r="J192" s="9">
        <f t="shared" si="51"/>
        <v>0.04</v>
      </c>
    </row>
    <row r="193" spans="1:15" ht="15.75" customHeight="1">
      <c r="A193" s="181"/>
      <c r="B193" s="64">
        <f t="shared" si="52"/>
        <v>1</v>
      </c>
      <c r="C193" s="223"/>
      <c r="D193" s="42" t="s">
        <v>87</v>
      </c>
      <c r="E193" s="6">
        <v>5.8000000000000003E-2</v>
      </c>
      <c r="F193" s="53">
        <f t="shared" si="53"/>
        <v>4</v>
      </c>
      <c r="G193" s="49">
        <v>82</v>
      </c>
      <c r="H193" s="4">
        <f t="shared" ref="H193:H196" si="55">G193*E193</f>
        <v>4.7560000000000002</v>
      </c>
      <c r="I193" s="7">
        <f t="shared" si="50"/>
        <v>19.024000000000001</v>
      </c>
      <c r="J193" s="9">
        <f t="shared" si="51"/>
        <v>0.23200000000000001</v>
      </c>
    </row>
    <row r="194" spans="1:15" ht="15.75" customHeight="1">
      <c r="A194" s="181"/>
      <c r="B194" s="64">
        <f t="shared" si="52"/>
        <v>1</v>
      </c>
      <c r="C194" s="218" t="s">
        <v>97</v>
      </c>
      <c r="D194" s="41" t="s">
        <v>14</v>
      </c>
      <c r="E194" s="6">
        <v>4.5999999999999999E-2</v>
      </c>
      <c r="F194" s="53">
        <f t="shared" si="53"/>
        <v>4</v>
      </c>
      <c r="G194" s="49">
        <v>100</v>
      </c>
      <c r="H194" s="4">
        <f t="shared" si="55"/>
        <v>4.5999999999999996</v>
      </c>
      <c r="I194" s="7">
        <f t="shared" si="50"/>
        <v>18.399999999999999</v>
      </c>
      <c r="J194" s="9">
        <f t="shared" si="51"/>
        <v>0.184</v>
      </c>
    </row>
    <row r="195" spans="1:15" s="17" customFormat="1" ht="15.75" customHeight="1">
      <c r="A195" s="181"/>
      <c r="B195" s="64">
        <f t="shared" si="52"/>
        <v>1</v>
      </c>
      <c r="C195" s="219"/>
      <c r="D195" s="41" t="s">
        <v>12</v>
      </c>
      <c r="E195" s="6">
        <v>2.4E-2</v>
      </c>
      <c r="F195" s="53">
        <f t="shared" si="53"/>
        <v>4</v>
      </c>
      <c r="G195" s="49">
        <v>46</v>
      </c>
      <c r="H195" s="4">
        <f t="shared" si="55"/>
        <v>1.1040000000000001</v>
      </c>
      <c r="I195" s="7">
        <f t="shared" si="50"/>
        <v>4.4160000000000004</v>
      </c>
      <c r="J195" s="9">
        <f t="shared" si="51"/>
        <v>9.6000000000000002E-2</v>
      </c>
      <c r="K195"/>
      <c r="L195" s="19"/>
      <c r="N195" s="25"/>
    </row>
    <row r="196" spans="1:15" ht="15.75" customHeight="1">
      <c r="A196" s="181"/>
      <c r="B196" s="64">
        <f t="shared" si="52"/>
        <v>1</v>
      </c>
      <c r="C196" s="219"/>
      <c r="D196" s="41" t="s">
        <v>13</v>
      </c>
      <c r="E196" s="45">
        <v>2.0000000000000001E-4</v>
      </c>
      <c r="F196" s="53">
        <f t="shared" si="53"/>
        <v>4</v>
      </c>
      <c r="G196" s="49">
        <v>440</v>
      </c>
      <c r="H196" s="4">
        <f t="shared" si="55"/>
        <v>8.8000000000000009E-2</v>
      </c>
      <c r="I196" s="7">
        <f t="shared" si="50"/>
        <v>0.35200000000000004</v>
      </c>
      <c r="J196" s="9">
        <f t="shared" si="51"/>
        <v>8.0000000000000004E-4</v>
      </c>
    </row>
    <row r="197" spans="1:15" ht="15.75" customHeight="1">
      <c r="A197" s="181"/>
      <c r="B197" s="64">
        <f t="shared" si="52"/>
        <v>1</v>
      </c>
      <c r="C197" s="220"/>
      <c r="D197" s="41" t="s">
        <v>79</v>
      </c>
      <c r="E197" s="6">
        <v>0.17199999999999999</v>
      </c>
      <c r="F197" s="53">
        <f t="shared" si="53"/>
        <v>4</v>
      </c>
      <c r="G197" s="49"/>
      <c r="H197" s="4"/>
      <c r="I197" s="7"/>
      <c r="J197" s="9">
        <f t="shared" si="51"/>
        <v>0.68799999999999994</v>
      </c>
      <c r="L197"/>
      <c r="M197"/>
      <c r="N197"/>
      <c r="O197"/>
    </row>
    <row r="198" spans="1:15" ht="15.75" customHeight="1">
      <c r="A198" s="181"/>
      <c r="B198" s="64">
        <f t="shared" si="52"/>
        <v>1</v>
      </c>
      <c r="C198" s="3" t="s">
        <v>38</v>
      </c>
      <c r="D198" s="46" t="s">
        <v>38</v>
      </c>
      <c r="E198" s="6">
        <v>0.04</v>
      </c>
      <c r="F198" s="53">
        <f t="shared" si="53"/>
        <v>4</v>
      </c>
      <c r="G198" s="49">
        <v>32</v>
      </c>
      <c r="H198" s="4">
        <f t="shared" ref="H198" si="56">G198*E198</f>
        <v>1.28</v>
      </c>
      <c r="I198" s="7">
        <f t="shared" ref="I198:I199" si="57">J198*G198</f>
        <v>5.12</v>
      </c>
      <c r="J198" s="9">
        <f t="shared" si="51"/>
        <v>0.16</v>
      </c>
    </row>
    <row r="199" spans="1:15" ht="15.75" customHeight="1">
      <c r="A199" s="181"/>
      <c r="B199" s="64">
        <f t="shared" si="52"/>
        <v>1</v>
      </c>
      <c r="C199" s="95" t="s">
        <v>22</v>
      </c>
      <c r="D199" s="44" t="s">
        <v>22</v>
      </c>
      <c r="E199" s="6">
        <v>0.05</v>
      </c>
      <c r="F199" s="53">
        <f t="shared" si="53"/>
        <v>4</v>
      </c>
      <c r="G199" s="50">
        <v>88</v>
      </c>
      <c r="H199" s="4">
        <f>G199*E199</f>
        <v>4.4000000000000004</v>
      </c>
      <c r="I199" s="7">
        <f t="shared" si="57"/>
        <v>17.600000000000001</v>
      </c>
      <c r="J199" s="9">
        <f t="shared" si="51"/>
        <v>0.2</v>
      </c>
    </row>
    <row r="200" spans="1:15" ht="15.75" customHeight="1">
      <c r="A200" s="210" t="s">
        <v>41</v>
      </c>
      <c r="B200" s="210"/>
      <c r="C200" s="210"/>
      <c r="D200" s="210"/>
      <c r="E200" s="94"/>
      <c r="F200" s="94"/>
      <c r="G200" s="94"/>
      <c r="H200" s="2">
        <f>SUM(H178:H199)</f>
        <v>61</v>
      </c>
      <c r="I200" s="2">
        <f>SUM(I178:I199)</f>
        <v>244.00000000000003</v>
      </c>
      <c r="J200" s="2">
        <f>SUM(J178:J199)</f>
        <v>3.9130747474747487</v>
      </c>
      <c r="L200"/>
      <c r="M200"/>
      <c r="N200"/>
      <c r="O200"/>
    </row>
    <row r="201" spans="1:15" customFormat="1" ht="15.75" customHeight="1"/>
    <row r="202" spans="1:15" customFormat="1" ht="15.75" customHeight="1"/>
    <row r="203" spans="1:15" customFormat="1" ht="15.75" customHeight="1"/>
    <row r="204" spans="1:15" customFormat="1" ht="15.75" customHeight="1"/>
    <row r="205" spans="1:15" customFormat="1" ht="15.75" customHeight="1"/>
    <row r="206" spans="1:15" customFormat="1" ht="15.75" customHeight="1"/>
    <row r="207" spans="1:15" customFormat="1" ht="15.75" customHeight="1"/>
    <row r="208" spans="1:15" customFormat="1" ht="15.75" customHeight="1"/>
    <row r="209" spans="1:10" customFormat="1" ht="15.75" customHeight="1"/>
    <row r="210" spans="1:10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>
      <c r="A211" s="196" t="s">
        <v>67</v>
      </c>
      <c r="B211" s="61">
        <v>1</v>
      </c>
      <c r="C211" s="217" t="s">
        <v>78</v>
      </c>
      <c r="D211" s="41" t="s">
        <v>6</v>
      </c>
      <c r="E211" s="6">
        <v>4.5999999999999999E-2</v>
      </c>
      <c r="F211" s="49">
        <v>6</v>
      </c>
      <c r="G211" s="49">
        <v>20</v>
      </c>
      <c r="H211" s="4">
        <f>G211*E211</f>
        <v>0.91999999999999993</v>
      </c>
      <c r="I211" s="7">
        <f>J211*G211</f>
        <v>5.5200000000000005</v>
      </c>
      <c r="J211" s="9">
        <f>F211*E211</f>
        <v>0.27600000000000002</v>
      </c>
    </row>
    <row r="212" spans="1:10" ht="15.75" customHeight="1">
      <c r="A212" s="196"/>
      <c r="B212" s="64">
        <f>B211</f>
        <v>1</v>
      </c>
      <c r="C212" s="217"/>
      <c r="D212" s="41" t="s">
        <v>102</v>
      </c>
      <c r="E212" s="6">
        <v>0.02</v>
      </c>
      <c r="F212" s="53">
        <f>F211</f>
        <v>6</v>
      </c>
      <c r="G212" s="50">
        <v>81</v>
      </c>
      <c r="H212" s="4">
        <f t="shared" ref="H212:H232" si="58">G212*E212</f>
        <v>1.62</v>
      </c>
      <c r="I212" s="7">
        <f t="shared" ref="I212:I232" si="59">J212*G212</f>
        <v>9.7199999999999989</v>
      </c>
      <c r="J212" s="9">
        <f t="shared" ref="J212:J232" si="60">F212*E212</f>
        <v>0.12</v>
      </c>
    </row>
    <row r="213" spans="1:10" ht="15.75" customHeight="1">
      <c r="A213" s="196"/>
      <c r="B213" s="64">
        <f t="shared" ref="B213:B232" si="61">B212</f>
        <v>1</v>
      </c>
      <c r="C213" s="217"/>
      <c r="D213" s="42" t="s">
        <v>7</v>
      </c>
      <c r="E213" s="6">
        <v>3.0000000000000001E-3</v>
      </c>
      <c r="F213" s="53">
        <f t="shared" ref="F213:F232" si="62">F212</f>
        <v>6</v>
      </c>
      <c r="G213" s="51">
        <v>90</v>
      </c>
      <c r="H213" s="4">
        <f t="shared" si="58"/>
        <v>0.27</v>
      </c>
      <c r="I213" s="7">
        <f t="shared" si="59"/>
        <v>1.62</v>
      </c>
      <c r="J213" s="9">
        <f t="shared" si="60"/>
        <v>1.8000000000000002E-2</v>
      </c>
    </row>
    <row r="214" spans="1:10" ht="15.75" customHeight="1">
      <c r="A214" s="196"/>
      <c r="B214" s="64">
        <f t="shared" si="61"/>
        <v>1</v>
      </c>
      <c r="C214" s="217"/>
      <c r="D214" s="41" t="s">
        <v>9</v>
      </c>
      <c r="E214" s="6">
        <v>1.3000000000000001E-2</v>
      </c>
      <c r="F214" s="53">
        <f t="shared" si="62"/>
        <v>6</v>
      </c>
      <c r="G214" s="51">
        <v>44</v>
      </c>
      <c r="H214" s="4">
        <f t="shared" si="58"/>
        <v>0.57200000000000006</v>
      </c>
      <c r="I214" s="7">
        <f t="shared" si="59"/>
        <v>3.4320000000000004</v>
      </c>
      <c r="J214" s="9">
        <f t="shared" si="60"/>
        <v>7.8000000000000014E-2</v>
      </c>
    </row>
    <row r="215" spans="1:10" ht="15.75" customHeight="1">
      <c r="A215" s="196"/>
      <c r="B215" s="64">
        <f t="shared" si="61"/>
        <v>1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2"/>
        <v>6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59"/>
        <v>53.747999999999941</v>
      </c>
      <c r="J215" s="9">
        <f t="shared" si="60"/>
        <v>0.16287272727272709</v>
      </c>
    </row>
    <row r="216" spans="1:10" ht="15.75" customHeight="1">
      <c r="A216" s="196"/>
      <c r="B216" s="64">
        <f t="shared" si="61"/>
        <v>1</v>
      </c>
      <c r="C216" s="219"/>
      <c r="D216" s="41" t="s">
        <v>8</v>
      </c>
      <c r="E216" s="6">
        <v>0.107</v>
      </c>
      <c r="F216" s="53">
        <f t="shared" si="62"/>
        <v>6</v>
      </c>
      <c r="G216" s="49">
        <v>28</v>
      </c>
      <c r="H216" s="4">
        <f t="shared" ref="H216:H220" si="63">G216*E216</f>
        <v>2.996</v>
      </c>
      <c r="I216" s="7">
        <f t="shared" si="59"/>
        <v>17.975999999999999</v>
      </c>
      <c r="J216" s="9">
        <f t="shared" si="60"/>
        <v>0.64200000000000002</v>
      </c>
    </row>
    <row r="217" spans="1:10" ht="15.75" customHeight="1">
      <c r="A217" s="196"/>
      <c r="B217" s="64">
        <f t="shared" si="61"/>
        <v>1</v>
      </c>
      <c r="C217" s="219"/>
      <c r="D217" s="41" t="s">
        <v>87</v>
      </c>
      <c r="E217" s="6">
        <v>6.0000000000000001E-3</v>
      </c>
      <c r="F217" s="53">
        <f t="shared" si="62"/>
        <v>6</v>
      </c>
      <c r="G217" s="49">
        <v>82</v>
      </c>
      <c r="H217" s="4">
        <f t="shared" si="63"/>
        <v>0.49199999999999999</v>
      </c>
      <c r="I217" s="7">
        <f t="shared" si="59"/>
        <v>2.9520000000000004</v>
      </c>
      <c r="J217" s="9">
        <f t="shared" si="60"/>
        <v>3.6000000000000004E-2</v>
      </c>
    </row>
    <row r="218" spans="1:10" ht="15.75" customHeight="1">
      <c r="A218" s="196"/>
      <c r="B218" s="64">
        <f t="shared" si="61"/>
        <v>1</v>
      </c>
      <c r="C218" s="219"/>
      <c r="D218" s="41" t="s">
        <v>9</v>
      </c>
      <c r="E218" s="6">
        <v>1.3000000000000001E-2</v>
      </c>
      <c r="F218" s="53">
        <f t="shared" si="62"/>
        <v>6</v>
      </c>
      <c r="G218" s="49">
        <v>44</v>
      </c>
      <c r="H218" s="4">
        <f t="shared" si="63"/>
        <v>0.57200000000000006</v>
      </c>
      <c r="I218" s="7">
        <f t="shared" si="59"/>
        <v>3.4320000000000004</v>
      </c>
      <c r="J218" s="9">
        <f t="shared" si="60"/>
        <v>7.8000000000000014E-2</v>
      </c>
    </row>
    <row r="219" spans="1:10" ht="15.75" customHeight="1">
      <c r="A219" s="196"/>
      <c r="B219" s="64">
        <f t="shared" si="61"/>
        <v>1</v>
      </c>
      <c r="C219" s="219"/>
      <c r="D219" s="42" t="s">
        <v>11</v>
      </c>
      <c r="E219" s="6">
        <v>1.2E-2</v>
      </c>
      <c r="F219" s="53">
        <f t="shared" si="62"/>
        <v>6</v>
      </c>
      <c r="G219" s="49">
        <v>28</v>
      </c>
      <c r="H219" s="4">
        <f t="shared" si="63"/>
        <v>0.33600000000000002</v>
      </c>
      <c r="I219" s="7">
        <f t="shared" si="59"/>
        <v>2.016</v>
      </c>
      <c r="J219" s="9">
        <f t="shared" si="60"/>
        <v>7.2000000000000008E-2</v>
      </c>
    </row>
    <row r="220" spans="1:10" ht="15.75" customHeight="1">
      <c r="A220" s="196"/>
      <c r="B220" s="64">
        <f t="shared" si="61"/>
        <v>1</v>
      </c>
      <c r="C220" s="219"/>
      <c r="D220" s="42" t="s">
        <v>7</v>
      </c>
      <c r="E220" s="6">
        <v>3.0000000000000001E-3</v>
      </c>
      <c r="F220" s="53">
        <f t="shared" si="62"/>
        <v>6</v>
      </c>
      <c r="G220" s="49">
        <v>90</v>
      </c>
      <c r="H220" s="4">
        <f t="shared" si="63"/>
        <v>0.27</v>
      </c>
      <c r="I220" s="7">
        <f t="shared" si="59"/>
        <v>1.62</v>
      </c>
      <c r="J220" s="9">
        <f t="shared" si="60"/>
        <v>1.8000000000000002E-2</v>
      </c>
    </row>
    <row r="221" spans="1:10" ht="15.75" customHeight="1">
      <c r="A221" s="196"/>
      <c r="B221" s="64">
        <f t="shared" si="61"/>
        <v>1</v>
      </c>
      <c r="C221" s="219"/>
      <c r="D221" s="42" t="s">
        <v>32</v>
      </c>
      <c r="E221" s="6">
        <v>6.0000000000000001E-3</v>
      </c>
      <c r="F221" s="53">
        <f t="shared" si="62"/>
        <v>6</v>
      </c>
      <c r="G221" s="49">
        <v>170</v>
      </c>
      <c r="H221" s="4">
        <f>G221*E221</f>
        <v>1.02</v>
      </c>
      <c r="I221" s="7">
        <f t="shared" si="59"/>
        <v>6.120000000000001</v>
      </c>
      <c r="J221" s="9">
        <f t="shared" si="60"/>
        <v>3.6000000000000004E-2</v>
      </c>
    </row>
    <row r="222" spans="1:10" ht="15.75" customHeight="1">
      <c r="A222" s="196"/>
      <c r="B222" s="64">
        <f t="shared" si="61"/>
        <v>1</v>
      </c>
      <c r="C222" s="220"/>
      <c r="D222" s="42" t="s">
        <v>79</v>
      </c>
      <c r="E222" s="6">
        <v>0.188</v>
      </c>
      <c r="F222" s="53">
        <f t="shared" si="62"/>
        <v>6</v>
      </c>
      <c r="G222" s="49"/>
      <c r="H222" s="4"/>
      <c r="I222" s="7"/>
      <c r="J222" s="9">
        <f t="shared" si="60"/>
        <v>1.1280000000000001</v>
      </c>
    </row>
    <row r="223" spans="1:10" ht="15.75" customHeight="1">
      <c r="A223" s="196"/>
      <c r="B223" s="64">
        <f t="shared" si="61"/>
        <v>1</v>
      </c>
      <c r="C223" s="221" t="s">
        <v>86</v>
      </c>
      <c r="D223" s="41" t="s">
        <v>81</v>
      </c>
      <c r="E223" s="6">
        <v>8.8999999999999996E-2</v>
      </c>
      <c r="F223" s="53">
        <f t="shared" si="62"/>
        <v>6</v>
      </c>
      <c r="G223" s="49">
        <v>330</v>
      </c>
      <c r="H223" s="4">
        <f>G223*E223</f>
        <v>29.369999999999997</v>
      </c>
      <c r="I223" s="7">
        <f t="shared" ref="I223:I225" si="64">J223*G223</f>
        <v>176.22</v>
      </c>
      <c r="J223" s="9">
        <f t="shared" si="60"/>
        <v>0.53400000000000003</v>
      </c>
    </row>
    <row r="224" spans="1:10" ht="15.75" customHeight="1">
      <c r="A224" s="196"/>
      <c r="B224" s="64">
        <f t="shared" si="61"/>
        <v>1</v>
      </c>
      <c r="C224" s="222"/>
      <c r="D224" s="41" t="s">
        <v>9</v>
      </c>
      <c r="E224" s="6">
        <v>3.0000000000000001E-3</v>
      </c>
      <c r="F224" s="53">
        <f t="shared" si="62"/>
        <v>6</v>
      </c>
      <c r="G224" s="49">
        <v>44</v>
      </c>
      <c r="H224" s="4">
        <f t="shared" ref="H224:H225" si="65">G224*E224</f>
        <v>0.13200000000000001</v>
      </c>
      <c r="I224" s="7">
        <f t="shared" si="64"/>
        <v>0.79200000000000004</v>
      </c>
      <c r="J224" s="9">
        <f t="shared" si="60"/>
        <v>1.8000000000000002E-2</v>
      </c>
    </row>
    <row r="225" spans="1:15" ht="15.75" customHeight="1">
      <c r="A225" s="196"/>
      <c r="B225" s="64">
        <f t="shared" si="61"/>
        <v>1</v>
      </c>
      <c r="C225" s="223"/>
      <c r="D225" s="41" t="s">
        <v>11</v>
      </c>
      <c r="E225" s="6">
        <v>3.0000000000000001E-3</v>
      </c>
      <c r="F225" s="53">
        <f t="shared" si="62"/>
        <v>6</v>
      </c>
      <c r="G225" s="49">
        <v>28</v>
      </c>
      <c r="H225" s="4">
        <f t="shared" si="65"/>
        <v>8.4000000000000005E-2</v>
      </c>
      <c r="I225" s="7">
        <f t="shared" si="64"/>
        <v>0.504</v>
      </c>
      <c r="J225" s="9">
        <f t="shared" si="60"/>
        <v>1.8000000000000002E-2</v>
      </c>
    </row>
    <row r="226" spans="1:15" ht="15.75" customHeight="1">
      <c r="A226" s="196"/>
      <c r="B226" s="64">
        <f t="shared" si="61"/>
        <v>1</v>
      </c>
      <c r="C226" s="218" t="s">
        <v>42</v>
      </c>
      <c r="D226" s="41" t="s">
        <v>44</v>
      </c>
      <c r="E226" s="6">
        <v>5.0999999999999997E-2</v>
      </c>
      <c r="F226" s="53">
        <f t="shared" si="62"/>
        <v>6</v>
      </c>
      <c r="G226" s="49">
        <v>50</v>
      </c>
      <c r="H226" s="4">
        <f>G226*E226</f>
        <v>2.5499999999999998</v>
      </c>
      <c r="I226" s="7">
        <f t="shared" si="59"/>
        <v>15.299999999999999</v>
      </c>
      <c r="J226" s="9">
        <f t="shared" si="60"/>
        <v>0.30599999999999999</v>
      </c>
    </row>
    <row r="227" spans="1:15" ht="15.75" customHeight="1">
      <c r="A227" s="196"/>
      <c r="B227" s="64">
        <f t="shared" si="61"/>
        <v>1</v>
      </c>
      <c r="C227" s="220"/>
      <c r="D227" s="41" t="s">
        <v>27</v>
      </c>
      <c r="E227" s="6">
        <v>5.0000000000000001E-3</v>
      </c>
      <c r="F227" s="53">
        <f t="shared" si="62"/>
        <v>6</v>
      </c>
      <c r="G227" s="49">
        <v>710</v>
      </c>
      <c r="H227" s="4">
        <f t="shared" si="58"/>
        <v>3.5500000000000003</v>
      </c>
      <c r="I227" s="7">
        <f t="shared" si="59"/>
        <v>21.3</v>
      </c>
      <c r="J227" s="9">
        <f t="shared" si="60"/>
        <v>0.03</v>
      </c>
    </row>
    <row r="228" spans="1:15" ht="15.75" customHeight="1">
      <c r="A228" s="196"/>
      <c r="B228" s="64">
        <f t="shared" si="61"/>
        <v>1</v>
      </c>
      <c r="C228" s="218" t="s">
        <v>39</v>
      </c>
      <c r="D228" s="41" t="s">
        <v>76</v>
      </c>
      <c r="E228" s="8">
        <v>0.02</v>
      </c>
      <c r="F228" s="53">
        <f t="shared" si="62"/>
        <v>6</v>
      </c>
      <c r="G228" s="49">
        <v>250</v>
      </c>
      <c r="H228" s="4">
        <f t="shared" si="58"/>
        <v>5</v>
      </c>
      <c r="I228" s="7">
        <f t="shared" si="59"/>
        <v>30</v>
      </c>
      <c r="J228" s="9">
        <f t="shared" si="60"/>
        <v>0.12</v>
      </c>
      <c r="L228"/>
      <c r="M228"/>
      <c r="N228"/>
      <c r="O228"/>
    </row>
    <row r="229" spans="1:15" s="17" customFormat="1" ht="15.75" customHeight="1">
      <c r="A229" s="196"/>
      <c r="B229" s="64">
        <f t="shared" si="61"/>
        <v>1</v>
      </c>
      <c r="C229" s="219"/>
      <c r="D229" s="41" t="s">
        <v>12</v>
      </c>
      <c r="E229" s="8">
        <v>0.02</v>
      </c>
      <c r="F229" s="53">
        <f t="shared" si="62"/>
        <v>6</v>
      </c>
      <c r="G229" s="49">
        <v>46</v>
      </c>
      <c r="H229" s="4">
        <f t="shared" si="58"/>
        <v>0.92</v>
      </c>
      <c r="I229" s="7">
        <f t="shared" si="59"/>
        <v>5.52</v>
      </c>
      <c r="J229" s="9">
        <f t="shared" si="60"/>
        <v>0.12</v>
      </c>
      <c r="K229"/>
      <c r="L229"/>
      <c r="M229"/>
      <c r="N229"/>
      <c r="O229"/>
    </row>
    <row r="230" spans="1:15" ht="15.75" customHeight="1">
      <c r="A230" s="196"/>
      <c r="B230" s="64">
        <f t="shared" si="61"/>
        <v>1</v>
      </c>
      <c r="C230" s="219"/>
      <c r="D230" s="41" t="s">
        <v>13</v>
      </c>
      <c r="E230" s="20">
        <v>2.0000000000000001E-4</v>
      </c>
      <c r="F230" s="53">
        <f t="shared" si="62"/>
        <v>6</v>
      </c>
      <c r="G230" s="49">
        <v>440</v>
      </c>
      <c r="H230" s="4">
        <f t="shared" si="58"/>
        <v>8.8000000000000009E-2</v>
      </c>
      <c r="I230" s="7">
        <f t="shared" si="59"/>
        <v>0.52800000000000002</v>
      </c>
      <c r="J230" s="9">
        <f t="shared" si="60"/>
        <v>1.2000000000000001E-3</v>
      </c>
      <c r="L230"/>
      <c r="M230"/>
      <c r="N230"/>
      <c r="O230"/>
    </row>
    <row r="231" spans="1:15" ht="15.75" customHeight="1">
      <c r="A231" s="196"/>
      <c r="B231" s="64">
        <f t="shared" si="61"/>
        <v>1</v>
      </c>
      <c r="C231" s="220"/>
      <c r="D231" s="41" t="s">
        <v>79</v>
      </c>
      <c r="E231" s="8">
        <v>0.2</v>
      </c>
      <c r="F231" s="53">
        <f t="shared" si="62"/>
        <v>6</v>
      </c>
      <c r="G231" s="49"/>
      <c r="H231" s="4"/>
      <c r="I231" s="7"/>
      <c r="J231" s="9">
        <f t="shared" si="60"/>
        <v>1.2000000000000002</v>
      </c>
      <c r="L231"/>
      <c r="M231"/>
      <c r="N231"/>
      <c r="O231"/>
    </row>
    <row r="232" spans="1:15" ht="15.75" customHeight="1">
      <c r="A232" s="196"/>
      <c r="B232" s="64">
        <f t="shared" si="61"/>
        <v>1</v>
      </c>
      <c r="C232" s="3" t="s">
        <v>38</v>
      </c>
      <c r="D232" s="46" t="s">
        <v>38</v>
      </c>
      <c r="E232" s="6">
        <v>0.04</v>
      </c>
      <c r="F232" s="53">
        <f t="shared" si="62"/>
        <v>6</v>
      </c>
      <c r="G232" s="49">
        <v>32</v>
      </c>
      <c r="H232" s="4">
        <f t="shared" si="58"/>
        <v>1.28</v>
      </c>
      <c r="I232" s="7">
        <f t="shared" si="59"/>
        <v>7.68</v>
      </c>
      <c r="J232" s="9">
        <f t="shared" si="60"/>
        <v>0.24</v>
      </c>
    </row>
    <row r="233" spans="1:15" ht="15.75" customHeight="1">
      <c r="A233" s="210" t="s">
        <v>41</v>
      </c>
      <c r="B233" s="210"/>
      <c r="C233" s="210"/>
      <c r="D233" s="210"/>
      <c r="E233" s="94"/>
      <c r="F233" s="94"/>
      <c r="G233" s="94"/>
      <c r="H233" s="2">
        <f>SUM(H211:H232)</f>
        <v>60.999999999999986</v>
      </c>
      <c r="I233" s="2">
        <f t="shared" ref="I233:J233" si="66">SUM(I211:I232)</f>
        <v>366</v>
      </c>
      <c r="J233" s="2">
        <f t="shared" si="66"/>
        <v>5.2520727272727274</v>
      </c>
    </row>
    <row r="234" spans="1:15" ht="15.75" customHeight="1">
      <c r="A234" s="180" t="s">
        <v>68</v>
      </c>
      <c r="B234" s="61">
        <v>1</v>
      </c>
      <c r="C234" s="229" t="s">
        <v>36</v>
      </c>
      <c r="D234" s="41" t="s">
        <v>6</v>
      </c>
      <c r="E234" s="6">
        <v>3.6000000000000004E-2</v>
      </c>
      <c r="F234" s="49">
        <v>9</v>
      </c>
      <c r="G234" s="49">
        <v>20</v>
      </c>
      <c r="H234" s="4">
        <f>G234*E234</f>
        <v>0.72000000000000008</v>
      </c>
      <c r="I234" s="7">
        <f>J234*G234</f>
        <v>6.4800000000000013</v>
      </c>
      <c r="J234" s="9">
        <f>F234*E234</f>
        <v>0.32400000000000007</v>
      </c>
    </row>
    <row r="235" spans="1:15" ht="15.75" customHeight="1">
      <c r="A235" s="181"/>
      <c r="B235" s="64">
        <f>B234</f>
        <v>1</v>
      </c>
      <c r="C235" s="229"/>
      <c r="D235" s="41" t="s">
        <v>15</v>
      </c>
      <c r="E235" s="6">
        <v>0.01</v>
      </c>
      <c r="F235" s="53">
        <f>F234</f>
        <v>9</v>
      </c>
      <c r="G235" s="49">
        <v>140</v>
      </c>
      <c r="H235" s="4">
        <f t="shared" ref="H235:H258" si="67">G235*E235</f>
        <v>1.4000000000000001</v>
      </c>
      <c r="I235" s="7">
        <f t="shared" ref="I235:I258" si="68">J235*G235</f>
        <v>12.6</v>
      </c>
      <c r="J235" s="9">
        <f t="shared" ref="J235:J258" si="69">F235*E235</f>
        <v>0.09</v>
      </c>
    </row>
    <row r="236" spans="1:15" ht="15.75" customHeight="1">
      <c r="A236" s="181"/>
      <c r="B236" s="64">
        <f t="shared" ref="B236:B258" si="70">B235</f>
        <v>1</v>
      </c>
      <c r="C236" s="229"/>
      <c r="D236" s="41" t="s">
        <v>17</v>
      </c>
      <c r="E236" s="6">
        <v>0.01</v>
      </c>
      <c r="F236" s="53">
        <f t="shared" ref="F236:F239" si="71">F235</f>
        <v>9</v>
      </c>
      <c r="G236" s="50">
        <v>150</v>
      </c>
      <c r="H236" s="4">
        <f t="shared" si="67"/>
        <v>1.5</v>
      </c>
      <c r="I236" s="7">
        <f t="shared" si="68"/>
        <v>13.5</v>
      </c>
      <c r="J236" s="9">
        <f t="shared" si="69"/>
        <v>0.09</v>
      </c>
    </row>
    <row r="237" spans="1:15" ht="15.75" customHeight="1">
      <c r="A237" s="181"/>
      <c r="B237" s="64">
        <f t="shared" si="70"/>
        <v>1</v>
      </c>
      <c r="C237" s="229"/>
      <c r="D237" s="42" t="s">
        <v>7</v>
      </c>
      <c r="E237" s="6">
        <v>4.0000000000000001E-3</v>
      </c>
      <c r="F237" s="53">
        <f t="shared" si="71"/>
        <v>9</v>
      </c>
      <c r="G237" s="51">
        <v>90</v>
      </c>
      <c r="H237" s="4">
        <f t="shared" si="67"/>
        <v>0.36</v>
      </c>
      <c r="I237" s="7">
        <f t="shared" si="68"/>
        <v>3.24</v>
      </c>
      <c r="J237" s="9">
        <f t="shared" si="69"/>
        <v>3.6000000000000004E-2</v>
      </c>
      <c r="L237"/>
      <c r="M237"/>
      <c r="N237"/>
      <c r="O237"/>
    </row>
    <row r="238" spans="1:15" ht="15.75" customHeight="1">
      <c r="A238" s="181"/>
      <c r="B238" s="64">
        <f t="shared" si="70"/>
        <v>1</v>
      </c>
      <c r="C238" s="185" t="s">
        <v>40</v>
      </c>
      <c r="D238" s="41" t="s">
        <v>4</v>
      </c>
      <c r="E238" s="5">
        <v>2.5000000000000001E-2</v>
      </c>
      <c r="F238" s="53">
        <f t="shared" si="71"/>
        <v>9</v>
      </c>
      <c r="G238" s="49">
        <v>25</v>
      </c>
      <c r="H238" s="4">
        <f t="shared" si="67"/>
        <v>0.625</v>
      </c>
      <c r="I238" s="7">
        <f t="shared" si="68"/>
        <v>5.625</v>
      </c>
      <c r="J238" s="9">
        <f t="shared" si="69"/>
        <v>0.22500000000000001</v>
      </c>
      <c r="L238"/>
      <c r="M238"/>
      <c r="N238"/>
      <c r="O238"/>
    </row>
    <row r="239" spans="1:15" ht="15.75" customHeight="1">
      <c r="A239" s="181"/>
      <c r="B239" s="64">
        <f t="shared" si="70"/>
        <v>1</v>
      </c>
      <c r="C239" s="186"/>
      <c r="D239" s="41" t="s">
        <v>6</v>
      </c>
      <c r="E239" s="8">
        <v>0.05</v>
      </c>
      <c r="F239" s="53">
        <f t="shared" si="71"/>
        <v>9</v>
      </c>
      <c r="G239" s="50">
        <v>20</v>
      </c>
      <c r="H239" s="4">
        <f t="shared" si="67"/>
        <v>1</v>
      </c>
      <c r="I239" s="7">
        <f t="shared" si="68"/>
        <v>9</v>
      </c>
      <c r="J239" s="9">
        <f t="shared" si="69"/>
        <v>0.45</v>
      </c>
      <c r="L239"/>
      <c r="M239"/>
      <c r="N239"/>
      <c r="O239"/>
    </row>
    <row r="240" spans="1:15" ht="15.75" customHeight="1">
      <c r="A240" s="181"/>
      <c r="B240" s="64">
        <f t="shared" si="70"/>
        <v>1</v>
      </c>
      <c r="C240" s="186"/>
      <c r="D240" s="41" t="s">
        <v>8</v>
      </c>
      <c r="E240" s="5">
        <v>2.7E-2</v>
      </c>
      <c r="F240" s="53">
        <f t="shared" ref="F240:F258" si="72">F239</f>
        <v>9</v>
      </c>
      <c r="G240" s="51">
        <v>28</v>
      </c>
      <c r="H240" s="4">
        <f t="shared" si="67"/>
        <v>0.75600000000000001</v>
      </c>
      <c r="I240" s="7">
        <f t="shared" si="68"/>
        <v>6.8040000000000003</v>
      </c>
      <c r="J240" s="9">
        <f t="shared" si="69"/>
        <v>0.24299999999999999</v>
      </c>
      <c r="L240"/>
      <c r="M240"/>
      <c r="N240"/>
      <c r="O240"/>
    </row>
    <row r="241" spans="1:15" ht="15.75" customHeight="1">
      <c r="A241" s="181"/>
      <c r="B241" s="64">
        <f t="shared" si="70"/>
        <v>1</v>
      </c>
      <c r="C241" s="186"/>
      <c r="D241" s="41" t="s">
        <v>9</v>
      </c>
      <c r="E241" s="5">
        <v>1.2999999999999999E-2</v>
      </c>
      <c r="F241" s="53">
        <f t="shared" si="72"/>
        <v>9</v>
      </c>
      <c r="G241" s="52">
        <v>44</v>
      </c>
      <c r="H241" s="4">
        <f t="shared" si="67"/>
        <v>0.57199999999999995</v>
      </c>
      <c r="I241" s="7">
        <f t="shared" si="68"/>
        <v>5.1479999999999997</v>
      </c>
      <c r="J241" s="9">
        <f t="shared" si="69"/>
        <v>0.11699999999999999</v>
      </c>
      <c r="L241"/>
      <c r="M241"/>
      <c r="N241"/>
      <c r="O241"/>
    </row>
    <row r="242" spans="1:15" ht="15.75" customHeight="1">
      <c r="A242" s="181"/>
      <c r="B242" s="64">
        <f t="shared" si="70"/>
        <v>1</v>
      </c>
      <c r="C242" s="186"/>
      <c r="D242" s="41" t="s">
        <v>11</v>
      </c>
      <c r="E242" s="5">
        <v>1.2E-2</v>
      </c>
      <c r="F242" s="53">
        <f t="shared" si="72"/>
        <v>9</v>
      </c>
      <c r="G242" s="49">
        <v>28</v>
      </c>
      <c r="H242" s="4">
        <f t="shared" si="67"/>
        <v>0.33600000000000002</v>
      </c>
      <c r="I242" s="7">
        <f t="shared" si="68"/>
        <v>3.024</v>
      </c>
      <c r="J242" s="9">
        <f t="shared" si="69"/>
        <v>0.108</v>
      </c>
      <c r="L242"/>
      <c r="M242"/>
      <c r="N242"/>
      <c r="O242"/>
    </row>
    <row r="243" spans="1:15" ht="15.75" customHeight="1">
      <c r="A243" s="181"/>
      <c r="B243" s="64">
        <f t="shared" si="70"/>
        <v>1</v>
      </c>
      <c r="C243" s="186"/>
      <c r="D243" s="41" t="s">
        <v>32</v>
      </c>
      <c r="E243" s="5">
        <v>7.4999999999999997E-3</v>
      </c>
      <c r="F243" s="53">
        <f t="shared" si="72"/>
        <v>9</v>
      </c>
      <c r="G243" s="49">
        <v>170</v>
      </c>
      <c r="H243" s="4">
        <f t="shared" si="67"/>
        <v>1.2749999999999999</v>
      </c>
      <c r="I243" s="7">
        <f t="shared" si="68"/>
        <v>11.475000000000001</v>
      </c>
      <c r="J243" s="9">
        <f t="shared" si="69"/>
        <v>6.7500000000000004E-2</v>
      </c>
      <c r="L243"/>
      <c r="M243"/>
      <c r="N243"/>
      <c r="O243"/>
    </row>
    <row r="244" spans="1:15" ht="15.75" customHeight="1">
      <c r="A244" s="181"/>
      <c r="B244" s="64">
        <f t="shared" si="70"/>
        <v>1</v>
      </c>
      <c r="C244" s="186"/>
      <c r="D244" s="41" t="s">
        <v>27</v>
      </c>
      <c r="E244" s="5">
        <v>5.0000000000000001E-3</v>
      </c>
      <c r="F244" s="53">
        <f t="shared" si="72"/>
        <v>9</v>
      </c>
      <c r="G244" s="49">
        <v>710</v>
      </c>
      <c r="H244" s="4">
        <f t="shared" si="67"/>
        <v>3.5500000000000003</v>
      </c>
      <c r="I244" s="7">
        <f t="shared" si="68"/>
        <v>31.95</v>
      </c>
      <c r="J244" s="9">
        <f t="shared" si="69"/>
        <v>4.4999999999999998E-2</v>
      </c>
      <c r="L244"/>
      <c r="M244"/>
      <c r="N244"/>
      <c r="O244"/>
    </row>
    <row r="245" spans="1:15" ht="15.75" customHeight="1">
      <c r="A245" s="181"/>
      <c r="B245" s="64">
        <f t="shared" si="70"/>
        <v>1</v>
      </c>
      <c r="C245" s="186"/>
      <c r="D245" s="41" t="s">
        <v>12</v>
      </c>
      <c r="E245" s="5">
        <v>2.5000000000000001E-3</v>
      </c>
      <c r="F245" s="53">
        <f t="shared" si="72"/>
        <v>9</v>
      </c>
      <c r="G245" s="49">
        <v>46</v>
      </c>
      <c r="H245" s="4">
        <f t="shared" si="67"/>
        <v>0.115</v>
      </c>
      <c r="I245" s="7">
        <f t="shared" si="68"/>
        <v>1.0349999999999999</v>
      </c>
      <c r="J245" s="9">
        <f t="shared" si="69"/>
        <v>2.2499999999999999E-2</v>
      </c>
      <c r="L245"/>
      <c r="M245"/>
      <c r="N245"/>
      <c r="O245"/>
    </row>
    <row r="246" spans="1:15" ht="15.75" customHeight="1">
      <c r="A246" s="181"/>
      <c r="B246" s="64">
        <f t="shared" si="70"/>
        <v>1</v>
      </c>
      <c r="C246" s="186"/>
      <c r="D246" s="41" t="s">
        <v>13</v>
      </c>
      <c r="E246" s="5">
        <v>4.0000000000000002E-4</v>
      </c>
      <c r="F246" s="53">
        <f t="shared" si="72"/>
        <v>9</v>
      </c>
      <c r="G246" s="49">
        <v>440</v>
      </c>
      <c r="H246" s="4">
        <f t="shared" si="67"/>
        <v>0.17600000000000002</v>
      </c>
      <c r="I246" s="7">
        <f t="shared" si="68"/>
        <v>1.5840000000000001</v>
      </c>
      <c r="J246" s="9">
        <f t="shared" si="69"/>
        <v>3.6000000000000003E-3</v>
      </c>
      <c r="L246"/>
      <c r="M246"/>
      <c r="N246"/>
      <c r="O246"/>
    </row>
    <row r="247" spans="1:15" ht="15.75" customHeight="1">
      <c r="A247" s="181"/>
      <c r="B247" s="64">
        <f t="shared" si="70"/>
        <v>1</v>
      </c>
      <c r="C247" s="187"/>
      <c r="D247" s="41" t="s">
        <v>79</v>
      </c>
      <c r="E247" s="8">
        <v>0.2</v>
      </c>
      <c r="F247" s="53">
        <f t="shared" si="72"/>
        <v>9</v>
      </c>
      <c r="G247" s="49"/>
      <c r="H247" s="4"/>
      <c r="I247" s="7"/>
      <c r="J247" s="9">
        <f>F247*E247</f>
        <v>1.8</v>
      </c>
      <c r="L247"/>
      <c r="M247"/>
      <c r="N247"/>
      <c r="O247"/>
    </row>
    <row r="248" spans="1:15" ht="15.75" customHeight="1">
      <c r="A248" s="181"/>
      <c r="B248" s="64">
        <f t="shared" si="70"/>
        <v>1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2"/>
        <v>9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8"/>
        <v>143.09100000000012</v>
      </c>
      <c r="J248" s="6">
        <f t="shared" si="69"/>
        <v>0.43360909090909128</v>
      </c>
      <c r="L248"/>
      <c r="M248"/>
      <c r="N248"/>
      <c r="O248"/>
    </row>
    <row r="249" spans="1:15" ht="15.75" customHeight="1">
      <c r="A249" s="181"/>
      <c r="B249" s="64">
        <f t="shared" si="70"/>
        <v>1</v>
      </c>
      <c r="C249" s="230"/>
      <c r="D249" s="42" t="s">
        <v>38</v>
      </c>
      <c r="E249" s="6">
        <v>9.0000000000000011E-3</v>
      </c>
      <c r="F249" s="53">
        <f t="shared" si="72"/>
        <v>9</v>
      </c>
      <c r="G249" s="50">
        <v>32</v>
      </c>
      <c r="H249" s="4">
        <f t="shared" si="67"/>
        <v>0.28800000000000003</v>
      </c>
      <c r="I249" s="7">
        <f t="shared" si="68"/>
        <v>2.5920000000000005</v>
      </c>
      <c r="J249" s="6">
        <f t="shared" si="69"/>
        <v>8.1000000000000016E-2</v>
      </c>
      <c r="L249"/>
      <c r="M249"/>
      <c r="N249"/>
      <c r="O249"/>
    </row>
    <row r="250" spans="1:15" ht="15.75" customHeight="1">
      <c r="A250" s="181"/>
      <c r="B250" s="64">
        <f t="shared" si="70"/>
        <v>1</v>
      </c>
      <c r="C250" s="230"/>
      <c r="D250" s="42" t="s">
        <v>69</v>
      </c>
      <c r="E250" s="6">
        <v>1.2E-2</v>
      </c>
      <c r="F250" s="53">
        <f t="shared" si="72"/>
        <v>9</v>
      </c>
      <c r="G250" s="50">
        <v>90</v>
      </c>
      <c r="H250" s="4">
        <f t="shared" si="67"/>
        <v>1.08</v>
      </c>
      <c r="I250" s="7">
        <f t="shared" si="68"/>
        <v>9.7200000000000006</v>
      </c>
      <c r="J250" s="6">
        <f t="shared" si="69"/>
        <v>0.108</v>
      </c>
      <c r="L250"/>
      <c r="M250"/>
      <c r="N250"/>
      <c r="O250"/>
    </row>
    <row r="251" spans="1:15" ht="15.75" customHeight="1">
      <c r="A251" s="181"/>
      <c r="B251" s="64">
        <f t="shared" si="70"/>
        <v>1</v>
      </c>
      <c r="C251" s="230"/>
      <c r="D251" s="42" t="s">
        <v>19</v>
      </c>
      <c r="E251" s="6">
        <v>5.0000000000000001E-3</v>
      </c>
      <c r="F251" s="53">
        <f t="shared" si="72"/>
        <v>9</v>
      </c>
      <c r="G251" s="50">
        <v>100</v>
      </c>
      <c r="H251" s="4">
        <f t="shared" si="67"/>
        <v>0.5</v>
      </c>
      <c r="I251" s="7">
        <f t="shared" si="68"/>
        <v>4.5</v>
      </c>
      <c r="J251" s="6">
        <f t="shared" si="69"/>
        <v>4.4999999999999998E-2</v>
      </c>
      <c r="L251"/>
      <c r="M251"/>
      <c r="N251"/>
      <c r="O251"/>
    </row>
    <row r="252" spans="1:15" ht="15.75" customHeight="1">
      <c r="A252" s="181"/>
      <c r="B252" s="64">
        <f t="shared" si="70"/>
        <v>1</v>
      </c>
      <c r="C252" s="230"/>
      <c r="D252" s="42" t="s">
        <v>7</v>
      </c>
      <c r="E252" s="6">
        <v>3.0000000000000001E-3</v>
      </c>
      <c r="F252" s="53">
        <f t="shared" si="72"/>
        <v>9</v>
      </c>
      <c r="G252" s="50">
        <v>90</v>
      </c>
      <c r="H252" s="4">
        <f t="shared" si="67"/>
        <v>0.27</v>
      </c>
      <c r="I252" s="7">
        <f t="shared" si="68"/>
        <v>2.4300000000000002</v>
      </c>
      <c r="J252" s="6">
        <f t="shared" si="69"/>
        <v>2.7E-2</v>
      </c>
      <c r="L252"/>
      <c r="M252"/>
      <c r="N252"/>
      <c r="O252"/>
    </row>
    <row r="253" spans="1:15" ht="15.75" customHeight="1">
      <c r="A253" s="181"/>
      <c r="B253" s="64">
        <f t="shared" si="70"/>
        <v>1</v>
      </c>
      <c r="C253" s="231" t="s">
        <v>37</v>
      </c>
      <c r="D253" s="41" t="s">
        <v>8</v>
      </c>
      <c r="E253" s="6">
        <v>0.17100000000000001</v>
      </c>
      <c r="F253" s="53">
        <f t="shared" si="72"/>
        <v>9</v>
      </c>
      <c r="G253" s="49">
        <v>28</v>
      </c>
      <c r="H253" s="4">
        <f t="shared" si="67"/>
        <v>4.7880000000000003</v>
      </c>
      <c r="I253" s="7">
        <f t="shared" si="68"/>
        <v>43.092000000000006</v>
      </c>
      <c r="J253" s="9">
        <f t="shared" si="69"/>
        <v>1.5390000000000001</v>
      </c>
    </row>
    <row r="254" spans="1:15" ht="15.75" customHeight="1">
      <c r="A254" s="181"/>
      <c r="B254" s="64">
        <f t="shared" si="70"/>
        <v>1</v>
      </c>
      <c r="C254" s="231"/>
      <c r="D254" s="41" t="s">
        <v>27</v>
      </c>
      <c r="E254" s="6">
        <v>5.0000000000000001E-3</v>
      </c>
      <c r="F254" s="53">
        <f t="shared" si="72"/>
        <v>9</v>
      </c>
      <c r="G254" s="49">
        <v>710</v>
      </c>
      <c r="H254" s="4">
        <f t="shared" si="67"/>
        <v>3.5500000000000003</v>
      </c>
      <c r="I254" s="7">
        <f t="shared" si="68"/>
        <v>31.95</v>
      </c>
      <c r="J254" s="9">
        <f t="shared" si="69"/>
        <v>4.4999999999999998E-2</v>
      </c>
    </row>
    <row r="255" spans="1:15" ht="15.75" customHeight="1">
      <c r="A255" s="181"/>
      <c r="B255" s="64">
        <f t="shared" si="70"/>
        <v>1</v>
      </c>
      <c r="C255" s="231"/>
      <c r="D255" s="41" t="s">
        <v>69</v>
      </c>
      <c r="E255" s="6">
        <v>2.4E-2</v>
      </c>
      <c r="F255" s="53">
        <f t="shared" si="72"/>
        <v>9</v>
      </c>
      <c r="G255" s="49">
        <v>90</v>
      </c>
      <c r="H255" s="4">
        <f t="shared" si="67"/>
        <v>2.16</v>
      </c>
      <c r="I255" s="7">
        <f t="shared" si="68"/>
        <v>19.440000000000001</v>
      </c>
      <c r="J255" s="9">
        <f t="shared" si="69"/>
        <v>0.216</v>
      </c>
    </row>
    <row r="256" spans="1:15" ht="15.75" customHeight="1">
      <c r="A256" s="181"/>
      <c r="B256" s="64">
        <f t="shared" si="70"/>
        <v>1</v>
      </c>
      <c r="C256" s="93" t="s">
        <v>65</v>
      </c>
      <c r="D256" s="43" t="s">
        <v>65</v>
      </c>
      <c r="E256" s="8">
        <v>0.2</v>
      </c>
      <c r="F256" s="53">
        <f t="shared" si="72"/>
        <v>9</v>
      </c>
      <c r="G256" s="49">
        <v>72</v>
      </c>
      <c r="H256" s="5">
        <f t="shared" si="67"/>
        <v>14.4</v>
      </c>
      <c r="I256" s="7">
        <f t="shared" si="68"/>
        <v>129.6</v>
      </c>
      <c r="J256" s="9">
        <f t="shared" si="69"/>
        <v>1.8</v>
      </c>
      <c r="L256"/>
      <c r="M256"/>
      <c r="N256"/>
      <c r="O256"/>
    </row>
    <row r="257" spans="1:12" ht="15.75" customHeight="1">
      <c r="A257" s="181"/>
      <c r="B257" s="64">
        <f t="shared" si="70"/>
        <v>1</v>
      </c>
      <c r="C257" s="3" t="s">
        <v>38</v>
      </c>
      <c r="D257" s="46" t="s">
        <v>38</v>
      </c>
      <c r="E257" s="6">
        <v>0.04</v>
      </c>
      <c r="F257" s="53">
        <f t="shared" si="72"/>
        <v>9</v>
      </c>
      <c r="G257" s="49">
        <v>32</v>
      </c>
      <c r="H257" s="4">
        <f t="shared" si="67"/>
        <v>1.28</v>
      </c>
      <c r="I257" s="7">
        <f t="shared" si="68"/>
        <v>11.52</v>
      </c>
      <c r="J257" s="9">
        <f t="shared" si="69"/>
        <v>0.36</v>
      </c>
    </row>
    <row r="258" spans="1:12" ht="15.75" customHeight="1">
      <c r="A258" s="197"/>
      <c r="B258" s="64">
        <f t="shared" si="70"/>
        <v>1</v>
      </c>
      <c r="C258" s="95" t="s">
        <v>22</v>
      </c>
      <c r="D258" s="44" t="s">
        <v>22</v>
      </c>
      <c r="E258" s="6">
        <v>0.05</v>
      </c>
      <c r="F258" s="53">
        <f t="shared" si="72"/>
        <v>9</v>
      </c>
      <c r="G258" s="50">
        <v>88</v>
      </c>
      <c r="H258" s="4">
        <f t="shared" si="67"/>
        <v>4.4000000000000004</v>
      </c>
      <c r="I258" s="7">
        <f t="shared" si="68"/>
        <v>39.6</v>
      </c>
      <c r="J258" s="9">
        <f t="shared" si="69"/>
        <v>0.45</v>
      </c>
    </row>
    <row r="259" spans="1:12" ht="15.75" customHeight="1">
      <c r="A259" s="210" t="s">
        <v>41</v>
      </c>
      <c r="B259" s="210"/>
      <c r="C259" s="210"/>
      <c r="D259" s="210"/>
      <c r="E259" s="94"/>
      <c r="F259" s="94"/>
      <c r="G259" s="94"/>
      <c r="H259" s="2">
        <f>SUM(H234:H258)</f>
        <v>61.000000000000014</v>
      </c>
      <c r="I259" s="2">
        <f t="shared" ref="I259:J259" si="73">SUM(I234:I258)</f>
        <v>549.00000000000011</v>
      </c>
      <c r="J259" s="2">
        <f t="shared" si="73"/>
        <v>8.7262090909090908</v>
      </c>
    </row>
    <row r="260" spans="1:12" customFormat="1" ht="15.75" customHeight="1"/>
    <row r="261" spans="1:12" customFormat="1" ht="15.75" customHeight="1"/>
    <row r="262" spans="1:12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>
      <c r="A263" s="180" t="s">
        <v>84</v>
      </c>
      <c r="B263" s="61">
        <v>1</v>
      </c>
      <c r="C263" s="226" t="s">
        <v>5</v>
      </c>
      <c r="D263" s="41" t="s">
        <v>6</v>
      </c>
      <c r="E263" s="8">
        <v>2.5999999999999999E-2</v>
      </c>
      <c r="F263" s="49">
        <v>3</v>
      </c>
      <c r="G263" s="49">
        <v>20</v>
      </c>
      <c r="H263" s="5">
        <f>G263*E263</f>
        <v>0.52</v>
      </c>
      <c r="I263" s="7">
        <f>J263*G263</f>
        <v>1.56</v>
      </c>
      <c r="J263" s="9">
        <f>F263*E263</f>
        <v>7.8E-2</v>
      </c>
      <c r="L263" s="18"/>
    </row>
    <row r="264" spans="1:12" ht="15.75" customHeight="1">
      <c r="A264" s="181"/>
      <c r="B264" s="64">
        <f>B263</f>
        <v>1</v>
      </c>
      <c r="C264" s="227"/>
      <c r="D264" s="41" t="s">
        <v>7</v>
      </c>
      <c r="E264" s="8">
        <v>6.0000000000000001E-3</v>
      </c>
      <c r="F264" s="53">
        <f>F263</f>
        <v>3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1.62</v>
      </c>
      <c r="J264" s="9">
        <f t="shared" ref="J264:J268" si="76">F264*E264</f>
        <v>1.8000000000000002E-2</v>
      </c>
      <c r="L264" s="18"/>
    </row>
    <row r="265" spans="1:12" ht="15.75" customHeight="1">
      <c r="A265" s="181"/>
      <c r="B265" s="64">
        <f t="shared" ref="B265:B280" si="77">B264</f>
        <v>1</v>
      </c>
      <c r="C265" s="227"/>
      <c r="D265" s="41" t="s">
        <v>8</v>
      </c>
      <c r="E265" s="8">
        <v>3.5000000000000003E-2</v>
      </c>
      <c r="F265" s="53">
        <f t="shared" ref="F265:F280" si="78">F264</f>
        <v>3</v>
      </c>
      <c r="G265" s="49">
        <v>28</v>
      </c>
      <c r="H265" s="5">
        <f t="shared" si="74"/>
        <v>0.98000000000000009</v>
      </c>
      <c r="I265" s="7">
        <f t="shared" si="75"/>
        <v>2.9400000000000004</v>
      </c>
      <c r="J265" s="9">
        <f t="shared" si="76"/>
        <v>0.10500000000000001</v>
      </c>
      <c r="L265" s="18"/>
    </row>
    <row r="266" spans="1:12" ht="15.75" customHeight="1">
      <c r="A266" s="181"/>
      <c r="B266" s="64">
        <f t="shared" si="77"/>
        <v>1</v>
      </c>
      <c r="C266" s="227"/>
      <c r="D266" s="41" t="s">
        <v>10</v>
      </c>
      <c r="E266" s="8">
        <v>2.5000000000000001E-2</v>
      </c>
      <c r="F266" s="53">
        <f t="shared" si="78"/>
        <v>3</v>
      </c>
      <c r="G266" s="49">
        <v>86</v>
      </c>
      <c r="H266" s="5">
        <f t="shared" si="74"/>
        <v>2.15</v>
      </c>
      <c r="I266" s="7">
        <f t="shared" si="75"/>
        <v>6.4500000000000011</v>
      </c>
      <c r="J266" s="9">
        <f t="shared" si="76"/>
        <v>7.5000000000000011E-2</v>
      </c>
      <c r="L266" s="18"/>
    </row>
    <row r="267" spans="1:12" ht="15.75" customHeight="1">
      <c r="A267" s="181"/>
      <c r="B267" s="64">
        <f t="shared" si="77"/>
        <v>1</v>
      </c>
      <c r="C267" s="227"/>
      <c r="D267" s="41" t="s">
        <v>9</v>
      </c>
      <c r="E267" s="8">
        <v>1.9E-2</v>
      </c>
      <c r="F267" s="53">
        <f t="shared" si="78"/>
        <v>3</v>
      </c>
      <c r="G267" s="49">
        <v>44</v>
      </c>
      <c r="H267" s="5">
        <f t="shared" si="74"/>
        <v>0.83599999999999997</v>
      </c>
      <c r="I267" s="7">
        <f t="shared" si="75"/>
        <v>2.508</v>
      </c>
      <c r="J267" s="9">
        <f t="shared" si="76"/>
        <v>5.6999999999999995E-2</v>
      </c>
      <c r="L267" s="18"/>
    </row>
    <row r="268" spans="1:12" ht="15.75" customHeight="1">
      <c r="A268" s="181"/>
      <c r="B268" s="64">
        <f t="shared" si="77"/>
        <v>1</v>
      </c>
      <c r="C268" s="228"/>
      <c r="D268" s="41" t="s">
        <v>11</v>
      </c>
      <c r="E268" s="8">
        <v>1.7999999999999999E-2</v>
      </c>
      <c r="F268" s="53">
        <f t="shared" si="78"/>
        <v>3</v>
      </c>
      <c r="G268" s="49">
        <v>28</v>
      </c>
      <c r="H268" s="5">
        <f t="shared" si="74"/>
        <v>0.504</v>
      </c>
      <c r="I268" s="7">
        <f t="shared" si="75"/>
        <v>1.5119999999999998</v>
      </c>
      <c r="J268" s="9">
        <f t="shared" si="76"/>
        <v>5.3999999999999992E-2</v>
      </c>
      <c r="L268" s="18"/>
    </row>
    <row r="269" spans="1:12" ht="15.75" customHeight="1">
      <c r="A269" s="181"/>
      <c r="B269" s="64">
        <f t="shared" si="77"/>
        <v>1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78"/>
        <v>3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99.624000000000009</v>
      </c>
      <c r="J269" s="9">
        <f>F269*E269</f>
        <v>0.3018909090909091</v>
      </c>
    </row>
    <row r="270" spans="1:12" ht="15.75" customHeight="1">
      <c r="A270" s="181"/>
      <c r="B270" s="64">
        <f t="shared" si="77"/>
        <v>1</v>
      </c>
      <c r="C270" s="227"/>
      <c r="D270" s="41" t="s">
        <v>57</v>
      </c>
      <c r="E270" s="6">
        <v>0.03</v>
      </c>
      <c r="F270" s="53">
        <f t="shared" si="78"/>
        <v>3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10.799999999999999</v>
      </c>
      <c r="J270" s="9">
        <f t="shared" ref="J270:J280" si="81">F270*E270</f>
        <v>0.09</v>
      </c>
    </row>
    <row r="271" spans="1:12" ht="15.75" customHeight="1">
      <c r="A271" s="181"/>
      <c r="B271" s="64">
        <f t="shared" si="77"/>
        <v>1</v>
      </c>
      <c r="C271" s="227"/>
      <c r="D271" s="41" t="s">
        <v>32</v>
      </c>
      <c r="E271" s="6">
        <v>1.2E-2</v>
      </c>
      <c r="F271" s="53">
        <f t="shared" si="78"/>
        <v>3</v>
      </c>
      <c r="G271" s="51">
        <v>170</v>
      </c>
      <c r="H271" s="4">
        <f t="shared" si="79"/>
        <v>2.04</v>
      </c>
      <c r="I271" s="7">
        <f t="shared" si="80"/>
        <v>6.120000000000001</v>
      </c>
      <c r="J271" s="9">
        <f t="shared" si="81"/>
        <v>3.6000000000000004E-2</v>
      </c>
    </row>
    <row r="272" spans="1:12" ht="15.75" customHeight="1">
      <c r="A272" s="181"/>
      <c r="B272" s="64">
        <f t="shared" si="77"/>
        <v>1</v>
      </c>
      <c r="C272" s="227"/>
      <c r="D272" s="41" t="s">
        <v>24</v>
      </c>
      <c r="E272" s="6">
        <v>2E-3</v>
      </c>
      <c r="F272" s="53">
        <f t="shared" si="78"/>
        <v>3</v>
      </c>
      <c r="G272" s="49">
        <v>200</v>
      </c>
      <c r="H272" s="4">
        <f t="shared" si="79"/>
        <v>0.4</v>
      </c>
      <c r="I272" s="7">
        <f t="shared" si="80"/>
        <v>1.2</v>
      </c>
      <c r="J272" s="9">
        <f t="shared" si="81"/>
        <v>6.0000000000000001E-3</v>
      </c>
    </row>
    <row r="273" spans="1:15" ht="15.75" customHeight="1">
      <c r="A273" s="181"/>
      <c r="B273" s="64">
        <f t="shared" si="77"/>
        <v>1</v>
      </c>
      <c r="C273" s="228"/>
      <c r="D273" s="41" t="s">
        <v>79</v>
      </c>
      <c r="E273" s="6">
        <v>0.2</v>
      </c>
      <c r="F273" s="53">
        <f t="shared" si="78"/>
        <v>3</v>
      </c>
      <c r="G273" s="49"/>
      <c r="H273" s="4"/>
      <c r="I273" s="7"/>
      <c r="J273" s="9">
        <f t="shared" si="81"/>
        <v>0.60000000000000009</v>
      </c>
    </row>
    <row r="274" spans="1:15" ht="15.75" customHeight="1">
      <c r="A274" s="181"/>
      <c r="B274" s="64">
        <f t="shared" si="77"/>
        <v>1</v>
      </c>
      <c r="C274" s="226" t="s">
        <v>82</v>
      </c>
      <c r="D274" s="41" t="s">
        <v>8</v>
      </c>
      <c r="E274" s="6">
        <v>0.2</v>
      </c>
      <c r="F274" s="53">
        <f t="shared" si="78"/>
        <v>3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16.800000000000004</v>
      </c>
      <c r="J274" s="9">
        <f t="shared" si="81"/>
        <v>0.60000000000000009</v>
      </c>
    </row>
    <row r="275" spans="1:15" ht="15.75" customHeight="1">
      <c r="A275" s="181"/>
      <c r="B275" s="64">
        <f t="shared" si="77"/>
        <v>1</v>
      </c>
      <c r="C275" s="228"/>
      <c r="D275" s="41" t="s">
        <v>27</v>
      </c>
      <c r="E275" s="6">
        <v>5.0000000000000001E-3</v>
      </c>
      <c r="F275" s="53">
        <f t="shared" si="78"/>
        <v>3</v>
      </c>
      <c r="G275" s="49">
        <v>710</v>
      </c>
      <c r="H275" s="4">
        <f t="shared" si="82"/>
        <v>3.5500000000000003</v>
      </c>
      <c r="I275" s="7">
        <f t="shared" si="83"/>
        <v>10.65</v>
      </c>
      <c r="J275" s="9">
        <f t="shared" si="81"/>
        <v>1.4999999999999999E-2</v>
      </c>
    </row>
    <row r="276" spans="1:15" ht="15.75" customHeight="1">
      <c r="A276" s="181"/>
      <c r="B276" s="64">
        <f t="shared" si="77"/>
        <v>1</v>
      </c>
      <c r="C276" s="218" t="s">
        <v>97</v>
      </c>
      <c r="D276" s="41" t="s">
        <v>29</v>
      </c>
      <c r="E276" s="6">
        <v>4.5999999999999999E-2</v>
      </c>
      <c r="F276" s="53">
        <f t="shared" si="78"/>
        <v>3</v>
      </c>
      <c r="G276" s="51">
        <v>100</v>
      </c>
      <c r="H276" s="4">
        <f t="shared" si="82"/>
        <v>4.5999999999999996</v>
      </c>
      <c r="I276" s="7">
        <f t="shared" si="83"/>
        <v>13.8</v>
      </c>
      <c r="J276" s="9">
        <f t="shared" si="81"/>
        <v>0.13800000000000001</v>
      </c>
    </row>
    <row r="277" spans="1:15" ht="15.75" customHeight="1">
      <c r="A277" s="181"/>
      <c r="B277" s="64">
        <f t="shared" si="77"/>
        <v>1</v>
      </c>
      <c r="C277" s="219"/>
      <c r="D277" s="41" t="s">
        <v>12</v>
      </c>
      <c r="E277" s="6">
        <v>2.4E-2</v>
      </c>
      <c r="F277" s="53">
        <f t="shared" si="78"/>
        <v>3</v>
      </c>
      <c r="G277" s="49">
        <v>46</v>
      </c>
      <c r="H277" s="4">
        <f>G277*E277</f>
        <v>1.1040000000000001</v>
      </c>
      <c r="I277" s="7">
        <f t="shared" si="83"/>
        <v>3.3120000000000003</v>
      </c>
      <c r="J277" s="9">
        <f t="shared" si="81"/>
        <v>7.2000000000000008E-2</v>
      </c>
    </row>
    <row r="278" spans="1:15" ht="15.75" customHeight="1">
      <c r="A278" s="181"/>
      <c r="B278" s="64">
        <f t="shared" si="77"/>
        <v>1</v>
      </c>
      <c r="C278" s="219"/>
      <c r="D278" s="41" t="s">
        <v>13</v>
      </c>
      <c r="E278" s="45">
        <v>2.0000000000000001E-4</v>
      </c>
      <c r="F278" s="53">
        <f t="shared" si="78"/>
        <v>3</v>
      </c>
      <c r="G278" s="49">
        <v>440</v>
      </c>
      <c r="H278" s="4">
        <f t="shared" ref="H278" si="84">G278*E278</f>
        <v>8.8000000000000009E-2</v>
      </c>
      <c r="I278" s="7">
        <f t="shared" si="83"/>
        <v>0.26400000000000001</v>
      </c>
      <c r="J278" s="9">
        <f t="shared" si="81"/>
        <v>6.0000000000000006E-4</v>
      </c>
      <c r="L278"/>
      <c r="M278"/>
      <c r="N278"/>
      <c r="O278"/>
    </row>
    <row r="279" spans="1:15" ht="15.75" customHeight="1">
      <c r="A279" s="181"/>
      <c r="B279" s="64">
        <f t="shared" si="77"/>
        <v>1</v>
      </c>
      <c r="C279" s="220"/>
      <c r="D279" s="41" t="s">
        <v>79</v>
      </c>
      <c r="E279" s="6">
        <v>0.17199999999999999</v>
      </c>
      <c r="F279" s="53">
        <f t="shared" si="78"/>
        <v>3</v>
      </c>
      <c r="G279" s="49"/>
      <c r="H279" s="4"/>
      <c r="I279" s="7"/>
      <c r="J279" s="9">
        <f t="shared" si="81"/>
        <v>0.51600000000000001</v>
      </c>
      <c r="L279"/>
      <c r="M279"/>
      <c r="N279"/>
      <c r="O279"/>
    </row>
    <row r="280" spans="1:15" ht="15.75" customHeight="1">
      <c r="A280" s="181"/>
      <c r="B280" s="64">
        <f t="shared" si="77"/>
        <v>1</v>
      </c>
      <c r="C280" s="3" t="s">
        <v>38</v>
      </c>
      <c r="D280" s="46" t="s">
        <v>38</v>
      </c>
      <c r="E280" s="6">
        <v>0.04</v>
      </c>
      <c r="F280" s="53">
        <f t="shared" si="78"/>
        <v>3</v>
      </c>
      <c r="G280" s="49">
        <v>32</v>
      </c>
      <c r="H280" s="4">
        <f>G280*E280</f>
        <v>1.28</v>
      </c>
      <c r="I280" s="7">
        <f t="shared" ref="I280" si="85">J280*G280</f>
        <v>3.84</v>
      </c>
      <c r="J280" s="9">
        <f t="shared" si="81"/>
        <v>0.12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94"/>
      <c r="F281" s="94"/>
      <c r="G281" s="94"/>
      <c r="H281" s="2">
        <f>SUM(H263:H280)</f>
        <v>61.000000000000007</v>
      </c>
      <c r="I281" s="2">
        <f>SUM(I263:I280)</f>
        <v>183.00000000000006</v>
      </c>
      <c r="J281" s="2">
        <f>SUM(J263:J280)</f>
        <v>2.8824909090909094</v>
      </c>
    </row>
    <row r="282" spans="1:15" ht="15.75" customHeight="1">
      <c r="A282" s="180" t="s">
        <v>85</v>
      </c>
      <c r="B282" s="61">
        <v>1</v>
      </c>
      <c r="C282" s="217" t="s">
        <v>100</v>
      </c>
      <c r="D282" s="41" t="s">
        <v>4</v>
      </c>
      <c r="E282" s="6">
        <v>0.06</v>
      </c>
      <c r="F282" s="49">
        <v>7</v>
      </c>
      <c r="G282" s="51">
        <v>25</v>
      </c>
      <c r="H282" s="4">
        <f>G282*E282</f>
        <v>1.5</v>
      </c>
      <c r="I282" s="7">
        <f>J282*G282</f>
        <v>10.5</v>
      </c>
      <c r="J282" s="9">
        <f>F282*E282</f>
        <v>0.42</v>
      </c>
    </row>
    <row r="283" spans="1:15" ht="15.75" customHeight="1">
      <c r="A283" s="181"/>
      <c r="B283" s="64">
        <f>B282</f>
        <v>1</v>
      </c>
      <c r="C283" s="217"/>
      <c r="D283" s="41" t="s">
        <v>9</v>
      </c>
      <c r="E283" s="6">
        <v>8.0000000000000002E-3</v>
      </c>
      <c r="F283" s="53">
        <f>F282</f>
        <v>7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2.464</v>
      </c>
      <c r="J283" s="9">
        <f t="shared" ref="J283:J303" si="88">F283*E283</f>
        <v>5.6000000000000001E-2</v>
      </c>
    </row>
    <row r="284" spans="1:15" ht="15.75" customHeight="1">
      <c r="A284" s="181"/>
      <c r="B284" s="64">
        <f t="shared" ref="B284:B303" si="89">B283</f>
        <v>1</v>
      </c>
      <c r="C284" s="217"/>
      <c r="D284" s="42" t="s">
        <v>13</v>
      </c>
      <c r="E284" s="45">
        <v>2.0000000000000001E-4</v>
      </c>
      <c r="F284" s="53">
        <f t="shared" ref="F284:F303" si="90">F283</f>
        <v>7</v>
      </c>
      <c r="G284" s="51">
        <v>440</v>
      </c>
      <c r="H284" s="4">
        <f t="shared" si="86"/>
        <v>8.8000000000000009E-2</v>
      </c>
      <c r="I284" s="7">
        <f t="shared" si="87"/>
        <v>0.61599999999999999</v>
      </c>
      <c r="J284" s="9">
        <f t="shared" si="88"/>
        <v>1.4E-3</v>
      </c>
    </row>
    <row r="285" spans="1:15" ht="15.75" customHeight="1">
      <c r="A285" s="181"/>
      <c r="B285" s="64">
        <f t="shared" si="89"/>
        <v>1</v>
      </c>
      <c r="C285" s="217"/>
      <c r="D285" s="41" t="s">
        <v>12</v>
      </c>
      <c r="E285" s="6">
        <v>3.0000000000000001E-3</v>
      </c>
      <c r="F285" s="53">
        <f t="shared" si="90"/>
        <v>7</v>
      </c>
      <c r="G285" s="51">
        <v>46</v>
      </c>
      <c r="H285" s="4">
        <f t="shared" si="86"/>
        <v>0.13800000000000001</v>
      </c>
      <c r="I285" s="7">
        <f t="shared" si="87"/>
        <v>0.96600000000000008</v>
      </c>
      <c r="J285" s="9">
        <f t="shared" si="88"/>
        <v>2.1000000000000001E-2</v>
      </c>
    </row>
    <row r="286" spans="1:15" ht="15.75" customHeight="1">
      <c r="A286" s="181"/>
      <c r="B286" s="64">
        <f t="shared" si="89"/>
        <v>1</v>
      </c>
      <c r="C286" s="217"/>
      <c r="D286" s="42" t="s">
        <v>7</v>
      </c>
      <c r="E286" s="6">
        <v>3.0000000000000001E-3</v>
      </c>
      <c r="F286" s="53">
        <f t="shared" si="90"/>
        <v>7</v>
      </c>
      <c r="G286" s="49">
        <v>90</v>
      </c>
      <c r="H286" s="4">
        <f t="shared" si="86"/>
        <v>0.27</v>
      </c>
      <c r="I286" s="7">
        <f t="shared" si="87"/>
        <v>1.8900000000000001</v>
      </c>
      <c r="J286" s="9">
        <f t="shared" si="88"/>
        <v>2.1000000000000001E-2</v>
      </c>
    </row>
    <row r="287" spans="1:15" ht="15.75" customHeight="1">
      <c r="A287" s="181"/>
      <c r="B287" s="64">
        <f t="shared" si="89"/>
        <v>1</v>
      </c>
      <c r="C287" s="218" t="s">
        <v>23</v>
      </c>
      <c r="D287" s="41" t="s">
        <v>8</v>
      </c>
      <c r="E287" s="6">
        <v>0.1</v>
      </c>
      <c r="F287" s="53">
        <f t="shared" si="90"/>
        <v>7</v>
      </c>
      <c r="G287" s="49">
        <v>28</v>
      </c>
      <c r="H287" s="4">
        <f t="shared" si="86"/>
        <v>2.8000000000000003</v>
      </c>
      <c r="I287" s="7">
        <f t="shared" si="87"/>
        <v>19.600000000000001</v>
      </c>
      <c r="J287" s="9">
        <f t="shared" si="88"/>
        <v>0.70000000000000007</v>
      </c>
    </row>
    <row r="288" spans="1:15" ht="15.75" customHeight="1">
      <c r="A288" s="181"/>
      <c r="B288" s="64">
        <f t="shared" si="89"/>
        <v>1</v>
      </c>
      <c r="C288" s="219"/>
      <c r="D288" s="41" t="s">
        <v>18</v>
      </c>
      <c r="E288" s="6">
        <v>0.02</v>
      </c>
      <c r="F288" s="53">
        <f t="shared" si="90"/>
        <v>7</v>
      </c>
      <c r="G288" s="49">
        <v>52</v>
      </c>
      <c r="H288" s="4">
        <f t="shared" si="86"/>
        <v>1.04</v>
      </c>
      <c r="I288" s="7">
        <f t="shared" si="87"/>
        <v>7.2800000000000011</v>
      </c>
      <c r="J288" s="9">
        <f t="shared" si="88"/>
        <v>0.14000000000000001</v>
      </c>
    </row>
    <row r="289" spans="1:15" ht="15.75" customHeight="1">
      <c r="A289" s="181"/>
      <c r="B289" s="64">
        <f t="shared" si="89"/>
        <v>1</v>
      </c>
      <c r="C289" s="219"/>
      <c r="D289" s="41" t="s">
        <v>9</v>
      </c>
      <c r="E289" s="6">
        <v>1.3000000000000001E-2</v>
      </c>
      <c r="F289" s="53">
        <f t="shared" si="90"/>
        <v>7</v>
      </c>
      <c r="G289" s="49">
        <v>44</v>
      </c>
      <c r="H289" s="4">
        <f t="shared" si="86"/>
        <v>0.57200000000000006</v>
      </c>
      <c r="I289" s="7">
        <f t="shared" si="87"/>
        <v>4.0040000000000004</v>
      </c>
      <c r="J289" s="9">
        <f t="shared" si="88"/>
        <v>9.1000000000000011E-2</v>
      </c>
    </row>
    <row r="290" spans="1:15" ht="15.75" customHeight="1">
      <c r="A290" s="181"/>
      <c r="B290" s="64">
        <f t="shared" si="89"/>
        <v>1</v>
      </c>
      <c r="C290" s="219"/>
      <c r="D290" s="42" t="s">
        <v>11</v>
      </c>
      <c r="E290" s="6">
        <v>1.2E-2</v>
      </c>
      <c r="F290" s="53">
        <f t="shared" si="90"/>
        <v>7</v>
      </c>
      <c r="G290" s="49">
        <v>28</v>
      </c>
      <c r="H290" s="4">
        <f t="shared" si="86"/>
        <v>0.33600000000000002</v>
      </c>
      <c r="I290" s="7">
        <f t="shared" si="87"/>
        <v>2.3520000000000003</v>
      </c>
      <c r="J290" s="9">
        <f t="shared" si="88"/>
        <v>8.4000000000000005E-2</v>
      </c>
      <c r="L290"/>
      <c r="M290"/>
      <c r="N290"/>
      <c r="O290"/>
    </row>
    <row r="291" spans="1:15" ht="15.75" customHeight="1">
      <c r="A291" s="181"/>
      <c r="B291" s="64">
        <f t="shared" si="89"/>
        <v>1</v>
      </c>
      <c r="C291" s="219"/>
      <c r="D291" s="42" t="s">
        <v>7</v>
      </c>
      <c r="E291" s="6">
        <v>5.0000000000000001E-3</v>
      </c>
      <c r="F291" s="53">
        <f t="shared" si="90"/>
        <v>7</v>
      </c>
      <c r="G291" s="49">
        <v>90</v>
      </c>
      <c r="H291" s="4">
        <f t="shared" si="86"/>
        <v>0.45</v>
      </c>
      <c r="I291" s="7">
        <f t="shared" si="87"/>
        <v>3.1500000000000004</v>
      </c>
      <c r="J291" s="9">
        <f t="shared" si="88"/>
        <v>3.5000000000000003E-2</v>
      </c>
      <c r="L291"/>
      <c r="M291"/>
      <c r="N291"/>
      <c r="O291"/>
    </row>
    <row r="292" spans="1:15" ht="15.75" customHeight="1">
      <c r="A292" s="181"/>
      <c r="B292" s="64">
        <f t="shared" si="89"/>
        <v>1</v>
      </c>
      <c r="C292" s="220"/>
      <c r="D292" s="42" t="s">
        <v>79</v>
      </c>
      <c r="E292" s="6">
        <v>0.17499999999999999</v>
      </c>
      <c r="F292" s="53">
        <f t="shared" si="90"/>
        <v>7</v>
      </c>
      <c r="G292" s="50"/>
      <c r="H292" s="5"/>
      <c r="I292" s="7"/>
      <c r="J292" s="6">
        <f t="shared" si="88"/>
        <v>1.2249999999999999</v>
      </c>
      <c r="L292"/>
      <c r="M292"/>
      <c r="N292"/>
      <c r="O292"/>
    </row>
    <row r="293" spans="1:15" ht="15.75" customHeight="1">
      <c r="A293" s="181"/>
      <c r="B293" s="64">
        <f t="shared" si="89"/>
        <v>1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0"/>
        <v>7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186.07400000000001</v>
      </c>
      <c r="J293" s="9">
        <f t="shared" si="88"/>
        <v>0.93976767676767681</v>
      </c>
      <c r="L293"/>
      <c r="M293"/>
      <c r="N293"/>
      <c r="O293"/>
    </row>
    <row r="294" spans="1:15" ht="15.75" customHeight="1">
      <c r="A294" s="181"/>
      <c r="B294" s="64">
        <f t="shared" si="89"/>
        <v>1</v>
      </c>
      <c r="C294" s="222"/>
      <c r="D294" s="41" t="s">
        <v>9</v>
      </c>
      <c r="E294" s="6">
        <v>0.02</v>
      </c>
      <c r="F294" s="53">
        <f t="shared" si="90"/>
        <v>7</v>
      </c>
      <c r="G294" s="51">
        <v>44</v>
      </c>
      <c r="H294" s="4">
        <f>G294*E294</f>
        <v>0.88</v>
      </c>
      <c r="I294" s="7">
        <f t="shared" si="87"/>
        <v>6.16</v>
      </c>
      <c r="J294" s="9">
        <f t="shared" si="88"/>
        <v>0.14000000000000001</v>
      </c>
      <c r="L294"/>
      <c r="M294"/>
      <c r="N294"/>
      <c r="O294"/>
    </row>
    <row r="295" spans="1:15" ht="15.75" customHeight="1">
      <c r="A295" s="181"/>
      <c r="B295" s="64">
        <f t="shared" si="89"/>
        <v>1</v>
      </c>
      <c r="C295" s="222"/>
      <c r="D295" s="42" t="s">
        <v>11</v>
      </c>
      <c r="E295" s="6">
        <v>1.2999999999999999E-2</v>
      </c>
      <c r="F295" s="53">
        <f t="shared" si="90"/>
        <v>7</v>
      </c>
      <c r="G295" s="49">
        <v>28</v>
      </c>
      <c r="H295" s="4">
        <f t="shared" ref="H295" si="91">G295*E295</f>
        <v>0.36399999999999999</v>
      </c>
      <c r="I295" s="7">
        <f t="shared" si="87"/>
        <v>2.548</v>
      </c>
      <c r="J295" s="9">
        <f t="shared" si="88"/>
        <v>9.0999999999999998E-2</v>
      </c>
      <c r="L295"/>
      <c r="M295"/>
      <c r="N295"/>
      <c r="O295"/>
    </row>
    <row r="296" spans="1:15" ht="15.75" customHeight="1">
      <c r="A296" s="181"/>
      <c r="B296" s="64">
        <f t="shared" si="89"/>
        <v>1</v>
      </c>
      <c r="C296" s="222"/>
      <c r="D296" s="42" t="s">
        <v>27</v>
      </c>
      <c r="E296" s="6">
        <v>0.01</v>
      </c>
      <c r="F296" s="53">
        <f t="shared" si="90"/>
        <v>7</v>
      </c>
      <c r="G296" s="49">
        <v>710</v>
      </c>
      <c r="H296" s="4">
        <f>G296*E296</f>
        <v>7.1000000000000005</v>
      </c>
      <c r="I296" s="7">
        <f t="shared" si="87"/>
        <v>49.7</v>
      </c>
      <c r="J296" s="9">
        <f t="shared" si="88"/>
        <v>7.0000000000000007E-2</v>
      </c>
    </row>
    <row r="297" spans="1:15" ht="15.75" customHeight="1">
      <c r="A297" s="181"/>
      <c r="B297" s="64">
        <f t="shared" si="89"/>
        <v>1</v>
      </c>
      <c r="C297" s="223"/>
      <c r="D297" s="42" t="s">
        <v>87</v>
      </c>
      <c r="E297" s="6">
        <v>5.8000000000000003E-2</v>
      </c>
      <c r="F297" s="53">
        <f t="shared" si="90"/>
        <v>7</v>
      </c>
      <c r="G297" s="49">
        <v>82</v>
      </c>
      <c r="H297" s="4">
        <f>G297*E297</f>
        <v>4.7560000000000002</v>
      </c>
      <c r="I297" s="7">
        <f>J297*G297</f>
        <v>33.292000000000002</v>
      </c>
      <c r="J297" s="9">
        <f>F297*E297</f>
        <v>0.40600000000000003</v>
      </c>
    </row>
    <row r="298" spans="1:15" ht="15.75" customHeight="1">
      <c r="A298" s="181"/>
      <c r="B298" s="64">
        <f t="shared" si="89"/>
        <v>1</v>
      </c>
      <c r="C298" s="218" t="s">
        <v>92</v>
      </c>
      <c r="D298" s="41" t="s">
        <v>25</v>
      </c>
      <c r="E298" s="6">
        <v>4.5999999999999999E-2</v>
      </c>
      <c r="F298" s="53">
        <f t="shared" si="90"/>
        <v>7</v>
      </c>
      <c r="G298" s="62">
        <v>150</v>
      </c>
      <c r="H298" s="48">
        <f>G298*E298</f>
        <v>6.8999999999999995</v>
      </c>
      <c r="I298" s="48">
        <f>J298*G298</f>
        <v>48.300000000000004</v>
      </c>
      <c r="J298" s="6">
        <f>F298*E298</f>
        <v>0.32200000000000001</v>
      </c>
    </row>
    <row r="299" spans="1:15" s="17" customFormat="1" ht="15.75" customHeight="1">
      <c r="A299" s="181"/>
      <c r="B299" s="64">
        <f t="shared" si="89"/>
        <v>1</v>
      </c>
      <c r="C299" s="219"/>
      <c r="D299" s="41" t="s">
        <v>12</v>
      </c>
      <c r="E299" s="6">
        <v>2.4E-2</v>
      </c>
      <c r="F299" s="53">
        <f t="shared" si="90"/>
        <v>7</v>
      </c>
      <c r="G299" s="49">
        <v>46</v>
      </c>
      <c r="H299" s="4">
        <f t="shared" ref="H299:H302" si="92">G299*E299</f>
        <v>1.1040000000000001</v>
      </c>
      <c r="I299" s="7">
        <f t="shared" si="87"/>
        <v>7.7280000000000006</v>
      </c>
      <c r="J299" s="9">
        <f t="shared" si="88"/>
        <v>0.16800000000000001</v>
      </c>
      <c r="K299"/>
      <c r="L299" s="19"/>
      <c r="N299" s="25"/>
    </row>
    <row r="300" spans="1:15" ht="15.75" customHeight="1">
      <c r="A300" s="181"/>
      <c r="B300" s="64">
        <f t="shared" si="89"/>
        <v>1</v>
      </c>
      <c r="C300" s="219"/>
      <c r="D300" s="41" t="s">
        <v>13</v>
      </c>
      <c r="E300" s="45">
        <v>2.0000000000000001E-4</v>
      </c>
      <c r="F300" s="53">
        <f t="shared" si="90"/>
        <v>7</v>
      </c>
      <c r="G300" s="49">
        <v>440</v>
      </c>
      <c r="H300" s="4">
        <f t="shared" si="92"/>
        <v>8.8000000000000009E-2</v>
      </c>
      <c r="I300" s="7">
        <f t="shared" si="87"/>
        <v>0.61599999999999999</v>
      </c>
      <c r="J300" s="9">
        <f t="shared" si="88"/>
        <v>1.4E-3</v>
      </c>
    </row>
    <row r="301" spans="1:15" ht="15.75" customHeight="1">
      <c r="A301" s="181"/>
      <c r="B301" s="64">
        <f t="shared" si="89"/>
        <v>1</v>
      </c>
      <c r="C301" s="220"/>
      <c r="D301" s="41" t="s">
        <v>79</v>
      </c>
      <c r="E301" s="6">
        <v>0.17199999999999999</v>
      </c>
      <c r="F301" s="53">
        <f t="shared" si="90"/>
        <v>7</v>
      </c>
      <c r="G301" s="49"/>
      <c r="H301" s="4"/>
      <c r="I301" s="7"/>
      <c r="J301" s="9">
        <f t="shared" si="88"/>
        <v>1.204</v>
      </c>
      <c r="M301"/>
      <c r="N301"/>
      <c r="O301"/>
    </row>
    <row r="302" spans="1:15" ht="15.75" customHeight="1">
      <c r="A302" s="181"/>
      <c r="B302" s="64">
        <f t="shared" si="89"/>
        <v>1</v>
      </c>
      <c r="C302" s="3" t="s">
        <v>38</v>
      </c>
      <c r="D302" s="46" t="s">
        <v>38</v>
      </c>
      <c r="E302" s="6">
        <v>0.04</v>
      </c>
      <c r="F302" s="53">
        <f t="shared" si="90"/>
        <v>7</v>
      </c>
      <c r="G302" s="49">
        <v>32</v>
      </c>
      <c r="H302" s="4">
        <f t="shared" si="92"/>
        <v>1.28</v>
      </c>
      <c r="I302" s="7">
        <f t="shared" si="87"/>
        <v>8.9600000000000009</v>
      </c>
      <c r="J302" s="9">
        <f t="shared" si="88"/>
        <v>0.28000000000000003</v>
      </c>
    </row>
    <row r="303" spans="1:15" ht="15.75" customHeight="1">
      <c r="A303" s="181"/>
      <c r="B303" s="64">
        <f t="shared" si="89"/>
        <v>1</v>
      </c>
      <c r="C303" s="95" t="s">
        <v>22</v>
      </c>
      <c r="D303" s="44" t="s">
        <v>22</v>
      </c>
      <c r="E303" s="6">
        <v>0.05</v>
      </c>
      <c r="F303" s="53">
        <f t="shared" si="90"/>
        <v>7</v>
      </c>
      <c r="G303" s="50">
        <v>88</v>
      </c>
      <c r="H303" s="4">
        <f>G303*E303</f>
        <v>4.4000000000000004</v>
      </c>
      <c r="I303" s="7">
        <f t="shared" si="87"/>
        <v>30.800000000000004</v>
      </c>
      <c r="J303" s="9">
        <f t="shared" si="88"/>
        <v>0.35000000000000003</v>
      </c>
    </row>
    <row r="304" spans="1:15" ht="15.75" customHeight="1">
      <c r="A304" s="210" t="s">
        <v>41</v>
      </c>
      <c r="B304" s="210"/>
      <c r="C304" s="210"/>
      <c r="D304" s="210"/>
      <c r="E304" s="94"/>
      <c r="F304" s="94"/>
      <c r="G304" s="94"/>
      <c r="H304" s="2">
        <f>SUM(H282:H303)</f>
        <v>61</v>
      </c>
      <c r="I304" s="2">
        <f>SUM(I282:I303)</f>
        <v>427</v>
      </c>
      <c r="J304" s="2">
        <f>SUM(J282:J303)</f>
        <v>6.7665676767676768</v>
      </c>
    </row>
    <row r="305" spans="1:14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6649</v>
      </c>
      <c r="J305" s="31">
        <f>J27+J49+J73+J90+J128+J152+J177+J200+J233+J259+J281+J304</f>
        <v>101.29696363636364</v>
      </c>
    </row>
    <row r="306" spans="1:14" customFormat="1" ht="15" customHeight="1"/>
    <row r="308" spans="1:14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4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4">
      <c r="N310" s="14"/>
    </row>
    <row r="312" spans="1:14">
      <c r="I312" s="21"/>
    </row>
  </sheetData>
  <mergeCells count="91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N43:P43"/>
    <mergeCell ref="N44:P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281:D281"/>
    <mergeCell ref="A282:A303"/>
    <mergeCell ref="C282:C286"/>
    <mergeCell ref="C287:C292"/>
    <mergeCell ref="C293:C297"/>
    <mergeCell ref="C298:C301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S312"/>
  <sheetViews>
    <sheetView view="pageLayout" zoomScale="80" zoomScalePageLayoutView="80" workbookViewId="0">
      <selection activeCell="B1" sqref="B1:B1048576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2.7109375" customWidth="1"/>
    <col min="12" max="12" width="25" style="14" customWidth="1"/>
    <col min="13" max="13" width="14.28515625" style="14" customWidth="1"/>
    <col min="14" max="14" width="14.28515625" style="23" customWidth="1"/>
    <col min="15" max="15" width="14.28515625" style="14" customWidth="1"/>
    <col min="16" max="16" width="9.140625" style="14" customWidth="1"/>
    <col min="17" max="17" width="15.42578125" style="14" customWidth="1"/>
    <col min="18" max="16384" width="9.140625" style="14"/>
  </cols>
  <sheetData>
    <row r="2" spans="1:18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99</v>
      </c>
      <c r="L2" s="246"/>
      <c r="M2" s="246"/>
      <c r="N2" s="246"/>
      <c r="O2" s="246"/>
      <c r="P2" s="246"/>
      <c r="Q2" s="246"/>
      <c r="R2" s="22"/>
    </row>
    <row r="3" spans="1:18" s="15" customFormat="1" ht="15.6" customHeight="1">
      <c r="A3" s="207" t="s">
        <v>123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123</v>
      </c>
      <c r="L3" s="247"/>
      <c r="M3" s="247"/>
      <c r="N3" s="247"/>
      <c r="O3" s="247"/>
      <c r="P3" s="247"/>
      <c r="Q3" s="247"/>
      <c r="R3" s="40"/>
    </row>
    <row r="4" spans="1:18" s="15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121</v>
      </c>
      <c r="N5" s="13" t="s">
        <v>120</v>
      </c>
      <c r="O5" s="13" t="s">
        <v>122</v>
      </c>
      <c r="P5" s="27" t="s">
        <v>46</v>
      </c>
      <c r="Q5" s="27" t="s">
        <v>88</v>
      </c>
    </row>
    <row r="6" spans="1:18" ht="15.75" customHeight="1">
      <c r="A6" s="232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B6*97</f>
        <v>194</v>
      </c>
      <c r="G6" s="49">
        <v>120</v>
      </c>
      <c r="H6" s="54">
        <f>G6*E6</f>
        <v>7.1999999999999993</v>
      </c>
      <c r="I6" s="55">
        <f>J6*G6</f>
        <v>1396.8</v>
      </c>
      <c r="J6" s="56">
        <f>F6*E6</f>
        <v>11.639999999999999</v>
      </c>
      <c r="L6" s="41" t="s">
        <v>3</v>
      </c>
      <c r="M6" s="56">
        <f>J6+J107</f>
        <v>28.130000000000003</v>
      </c>
      <c r="N6" s="56">
        <v>0.76</v>
      </c>
      <c r="O6" s="56">
        <f>M6-N6</f>
        <v>27.37</v>
      </c>
      <c r="P6" s="51">
        <v>120</v>
      </c>
      <c r="Q6" s="57">
        <f>O6*P6</f>
        <v>3284.4</v>
      </c>
    </row>
    <row r="7" spans="1:18" ht="15.75" customHeight="1">
      <c r="A7" s="233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194</v>
      </c>
      <c r="G7" s="49">
        <v>25</v>
      </c>
      <c r="H7" s="54">
        <f t="shared" ref="H7:H26" si="0">G7*E7</f>
        <v>0.625</v>
      </c>
      <c r="I7" s="55">
        <f t="shared" ref="I7:I26" si="1">J7*G7</f>
        <v>121.25000000000001</v>
      </c>
      <c r="J7" s="56">
        <f t="shared" ref="J7:J26" si="2">F7*E7</f>
        <v>4.8500000000000005</v>
      </c>
      <c r="L7" s="41" t="s">
        <v>4</v>
      </c>
      <c r="M7" s="56">
        <f>J7+J178+J238+J282</f>
        <v>16.815000000000001</v>
      </c>
      <c r="N7" s="56">
        <v>1.885</v>
      </c>
      <c r="O7" s="56">
        <f t="shared" ref="O7:O39" si="3">M7-N7</f>
        <v>14.930000000000001</v>
      </c>
      <c r="P7" s="51">
        <v>25</v>
      </c>
      <c r="Q7" s="57">
        <f t="shared" ref="Q7:Q39" si="4">O7*P7</f>
        <v>373.25000000000006</v>
      </c>
    </row>
    <row r="8" spans="1:18" ht="15.75" customHeight="1">
      <c r="A8" s="233"/>
      <c r="B8" s="63">
        <f t="shared" ref="B8:B26" si="5">B7</f>
        <v>2</v>
      </c>
      <c r="C8" s="186"/>
      <c r="D8" s="41" t="s">
        <v>6</v>
      </c>
      <c r="E8" s="58">
        <v>0.05</v>
      </c>
      <c r="F8" s="53">
        <f t="shared" ref="F8:F26" si="6">F7</f>
        <v>194</v>
      </c>
      <c r="G8" s="50">
        <v>20</v>
      </c>
      <c r="H8" s="54">
        <f t="shared" si="0"/>
        <v>1</v>
      </c>
      <c r="I8" s="55">
        <f t="shared" si="1"/>
        <v>194.00000000000003</v>
      </c>
      <c r="J8" s="56">
        <f t="shared" si="2"/>
        <v>9.7000000000000011</v>
      </c>
      <c r="L8" s="41" t="s">
        <v>6</v>
      </c>
      <c r="M8" s="56">
        <f>J8+J28+J55+J129+J159+J211+J234+J239+J263</f>
        <v>52.360999999999997</v>
      </c>
      <c r="N8" s="56">
        <v>2.8460000000000001</v>
      </c>
      <c r="O8" s="56">
        <f t="shared" si="3"/>
        <v>49.515000000000001</v>
      </c>
      <c r="P8" s="51">
        <v>20</v>
      </c>
      <c r="Q8" s="57">
        <f t="shared" si="4"/>
        <v>990.3</v>
      </c>
    </row>
    <row r="9" spans="1:18" ht="15.75" customHeight="1">
      <c r="A9" s="233"/>
      <c r="B9" s="63">
        <f t="shared" si="5"/>
        <v>2</v>
      </c>
      <c r="C9" s="186"/>
      <c r="D9" s="41" t="s">
        <v>8</v>
      </c>
      <c r="E9" s="53">
        <v>2.7E-2</v>
      </c>
      <c r="F9" s="53">
        <f t="shared" si="6"/>
        <v>194</v>
      </c>
      <c r="G9" s="51">
        <v>28</v>
      </c>
      <c r="H9" s="54">
        <f t="shared" si="0"/>
        <v>0.75600000000000001</v>
      </c>
      <c r="I9" s="55">
        <f t="shared" si="1"/>
        <v>146.66399999999999</v>
      </c>
      <c r="J9" s="56">
        <f t="shared" si="2"/>
        <v>5.2379999999999995</v>
      </c>
      <c r="L9" s="41" t="s">
        <v>8</v>
      </c>
      <c r="M9" s="56">
        <f>J9+J30+J57+J66+J78+J111+J133+J144+J161+J165+J183+J216+J240+J253+J265+J274+J287</f>
        <v>226.13599999999997</v>
      </c>
      <c r="N9" s="56">
        <v>15.514000000000001</v>
      </c>
      <c r="O9" s="56">
        <f t="shared" si="3"/>
        <v>210.62199999999996</v>
      </c>
      <c r="P9" s="51">
        <v>28</v>
      </c>
      <c r="Q9" s="57">
        <f t="shared" si="4"/>
        <v>5897.4159999999993</v>
      </c>
    </row>
    <row r="10" spans="1:18" ht="15.75" customHeight="1">
      <c r="A10" s="233"/>
      <c r="B10" s="63">
        <f t="shared" si="5"/>
        <v>2</v>
      </c>
      <c r="C10" s="186"/>
      <c r="D10" s="41" t="s">
        <v>9</v>
      </c>
      <c r="E10" s="53">
        <v>1.2999999999999999E-2</v>
      </c>
      <c r="F10" s="53">
        <f t="shared" si="6"/>
        <v>194</v>
      </c>
      <c r="G10" s="52">
        <v>44</v>
      </c>
      <c r="H10" s="54">
        <f t="shared" si="0"/>
        <v>0.57199999999999995</v>
      </c>
      <c r="I10" s="55">
        <f t="shared" si="1"/>
        <v>110.96799999999999</v>
      </c>
      <c r="J10" s="56">
        <f t="shared" si="2"/>
        <v>2.5219999999999998</v>
      </c>
      <c r="L10" s="41" t="s">
        <v>9</v>
      </c>
      <c r="M10" s="56">
        <f>J10+J19+J32+J59+J74+J80+J113+J119+J132+J135+J163+J167+J179+J185+J190+J214+J218+J224+J241+J267+J283+J289+J294</f>
        <v>54.363000000000014</v>
      </c>
      <c r="N10" s="56">
        <v>3.5709999999999997</v>
      </c>
      <c r="O10" s="56">
        <f t="shared" si="3"/>
        <v>50.792000000000016</v>
      </c>
      <c r="P10" s="51">
        <v>44</v>
      </c>
      <c r="Q10" s="57">
        <f t="shared" si="4"/>
        <v>2234.8480000000009</v>
      </c>
    </row>
    <row r="11" spans="1:18" ht="15.75" customHeight="1">
      <c r="A11" s="233"/>
      <c r="B11" s="63">
        <f t="shared" si="5"/>
        <v>2</v>
      </c>
      <c r="C11" s="186"/>
      <c r="D11" s="41" t="s">
        <v>11</v>
      </c>
      <c r="E11" s="53">
        <v>1.2E-2</v>
      </c>
      <c r="F11" s="53">
        <f t="shared" si="6"/>
        <v>194</v>
      </c>
      <c r="G11" s="49">
        <v>28</v>
      </c>
      <c r="H11" s="54">
        <f t="shared" si="0"/>
        <v>0.33600000000000002</v>
      </c>
      <c r="I11" s="55">
        <f t="shared" si="1"/>
        <v>65.183999999999997</v>
      </c>
      <c r="J11" s="56">
        <f t="shared" si="2"/>
        <v>2.3279999999999998</v>
      </c>
      <c r="L11" s="41" t="s">
        <v>11</v>
      </c>
      <c r="M11" s="56">
        <f>J11+J20+J33+J60+J81+J85+J108+J114+J120+J136+J142+J164+J168++J186+J191+J219+J225+J242+J268+J290+J295</f>
        <v>40.222000000000001</v>
      </c>
      <c r="N11" s="56">
        <v>2.4000000000000004</v>
      </c>
      <c r="O11" s="56">
        <f t="shared" si="3"/>
        <v>37.822000000000003</v>
      </c>
      <c r="P11" s="51">
        <v>28</v>
      </c>
      <c r="Q11" s="57">
        <f t="shared" si="4"/>
        <v>1059.0160000000001</v>
      </c>
    </row>
    <row r="12" spans="1:18" ht="15.75" customHeight="1">
      <c r="A12" s="233"/>
      <c r="B12" s="63">
        <f t="shared" si="5"/>
        <v>2</v>
      </c>
      <c r="C12" s="186"/>
      <c r="D12" s="41" t="s">
        <v>32</v>
      </c>
      <c r="E12" s="53">
        <v>7.4999999999999997E-3</v>
      </c>
      <c r="F12" s="53">
        <f t="shared" si="6"/>
        <v>194</v>
      </c>
      <c r="G12" s="49">
        <v>170</v>
      </c>
      <c r="H12" s="54">
        <f t="shared" si="0"/>
        <v>1.2749999999999999</v>
      </c>
      <c r="I12" s="55">
        <f t="shared" si="1"/>
        <v>247.34999999999997</v>
      </c>
      <c r="J12" s="56">
        <f t="shared" si="2"/>
        <v>1.4549999999999998</v>
      </c>
      <c r="L12" s="41" t="s">
        <v>45</v>
      </c>
      <c r="M12" s="56">
        <f>J12+J63+J116+J141+J221+J243+J271</f>
        <v>8.9084999999999983</v>
      </c>
      <c r="N12" s="56">
        <v>0.5655</v>
      </c>
      <c r="O12" s="56">
        <f t="shared" si="3"/>
        <v>8.3429999999999982</v>
      </c>
      <c r="P12" s="51">
        <v>170</v>
      </c>
      <c r="Q12" s="57">
        <f t="shared" si="4"/>
        <v>1418.3099999999997</v>
      </c>
    </row>
    <row r="13" spans="1:18" ht="15.75" customHeight="1">
      <c r="A13" s="233"/>
      <c r="B13" s="63">
        <f t="shared" si="5"/>
        <v>2</v>
      </c>
      <c r="C13" s="186"/>
      <c r="D13" s="41" t="s">
        <v>27</v>
      </c>
      <c r="E13" s="53">
        <v>5.0000000000000001E-3</v>
      </c>
      <c r="F13" s="53">
        <f t="shared" si="6"/>
        <v>194</v>
      </c>
      <c r="G13" s="49">
        <v>710</v>
      </c>
      <c r="H13" s="54">
        <f t="shared" si="0"/>
        <v>3.5500000000000003</v>
      </c>
      <c r="I13" s="55">
        <f t="shared" si="1"/>
        <v>688.69999999999993</v>
      </c>
      <c r="J13" s="56">
        <f t="shared" si="2"/>
        <v>0.97</v>
      </c>
      <c r="L13" s="41" t="s">
        <v>27</v>
      </c>
      <c r="M13" s="56">
        <f>J13+J18+J42+J67+J87+J122+J145+J172+J174+J192+J227+J244+J254+J275+J296</f>
        <v>12.685999999999998</v>
      </c>
      <c r="N13" s="56">
        <v>0.83900000000000008</v>
      </c>
      <c r="O13" s="56">
        <f t="shared" si="3"/>
        <v>11.846999999999998</v>
      </c>
      <c r="P13" s="51">
        <v>710</v>
      </c>
      <c r="Q13" s="57">
        <f t="shared" si="4"/>
        <v>8411.369999999999</v>
      </c>
    </row>
    <row r="14" spans="1:18" ht="15.75" customHeight="1">
      <c r="A14" s="233"/>
      <c r="B14" s="63">
        <f t="shared" si="5"/>
        <v>2</v>
      </c>
      <c r="C14" s="186"/>
      <c r="D14" s="41" t="s">
        <v>12</v>
      </c>
      <c r="E14" s="53">
        <v>2.5000000000000001E-3</v>
      </c>
      <c r="F14" s="53">
        <f t="shared" si="6"/>
        <v>194</v>
      </c>
      <c r="G14" s="49">
        <v>46</v>
      </c>
      <c r="H14" s="54">
        <f t="shared" si="0"/>
        <v>0.115</v>
      </c>
      <c r="I14" s="55">
        <f t="shared" si="1"/>
        <v>22.31</v>
      </c>
      <c r="J14" s="56">
        <f t="shared" si="2"/>
        <v>0.48499999999999999</v>
      </c>
      <c r="L14" s="41" t="s">
        <v>12</v>
      </c>
      <c r="M14" s="56">
        <f>J14+J23+J44+J69+J77+J124+J148+J181+J195+J229+J245+J277+J285+J299</f>
        <v>29.034500000000001</v>
      </c>
      <c r="N14" s="56">
        <v>2.0474999999999999</v>
      </c>
      <c r="O14" s="56">
        <f t="shared" si="3"/>
        <v>26.987000000000002</v>
      </c>
      <c r="P14" s="51">
        <v>46</v>
      </c>
      <c r="Q14" s="57">
        <f t="shared" si="4"/>
        <v>1241.402</v>
      </c>
    </row>
    <row r="15" spans="1:18" ht="15.75" customHeight="1">
      <c r="A15" s="233"/>
      <c r="B15" s="63">
        <f t="shared" si="5"/>
        <v>2</v>
      </c>
      <c r="C15" s="186"/>
      <c r="D15" s="41" t="s">
        <v>13</v>
      </c>
      <c r="E15" s="53">
        <v>4.0000000000000002E-4</v>
      </c>
      <c r="F15" s="53">
        <f t="shared" si="6"/>
        <v>194</v>
      </c>
      <c r="G15" s="49">
        <v>440</v>
      </c>
      <c r="H15" s="54">
        <f t="shared" si="0"/>
        <v>0.17600000000000002</v>
      </c>
      <c r="I15" s="57">
        <f t="shared" si="1"/>
        <v>34.143999999999998</v>
      </c>
      <c r="J15" s="56">
        <f t="shared" si="2"/>
        <v>7.7600000000000002E-2</v>
      </c>
      <c r="L15" s="41" t="s">
        <v>13</v>
      </c>
      <c r="M15" s="56">
        <f>J15+J24+J45+J70+J125+J149+J180+J196+J230+J246+J278+J284+J300</f>
        <v>0.39880000000000004</v>
      </c>
      <c r="N15" s="56">
        <v>2.7400000000000001E-2</v>
      </c>
      <c r="O15" s="56">
        <f t="shared" si="3"/>
        <v>0.37140000000000006</v>
      </c>
      <c r="P15" s="51">
        <v>440</v>
      </c>
      <c r="Q15" s="57">
        <f t="shared" si="4"/>
        <v>163.41600000000003</v>
      </c>
    </row>
    <row r="16" spans="1:18" ht="15.75" customHeight="1">
      <c r="A16" s="233"/>
      <c r="B16" s="63">
        <f t="shared" si="5"/>
        <v>2</v>
      </c>
      <c r="C16" s="187"/>
      <c r="D16" s="41" t="s">
        <v>79</v>
      </c>
      <c r="E16" s="58">
        <v>0.2</v>
      </c>
      <c r="F16" s="53">
        <f t="shared" si="6"/>
        <v>194</v>
      </c>
      <c r="G16" s="49"/>
      <c r="H16" s="54"/>
      <c r="I16" s="55"/>
      <c r="J16" s="56">
        <f>F16*E16</f>
        <v>38.800000000000004</v>
      </c>
      <c r="L16" s="41" t="s">
        <v>81</v>
      </c>
      <c r="M16" s="56">
        <f>J17+J36+J61+J110+J118+J139+J215+J223+J248+J269</f>
        <v>104.27980909090908</v>
      </c>
      <c r="N16" s="56">
        <v>6.0215242424242419</v>
      </c>
      <c r="O16" s="56">
        <f t="shared" si="3"/>
        <v>98.258284848484834</v>
      </c>
      <c r="P16" s="51">
        <v>330</v>
      </c>
      <c r="Q16" s="57">
        <f t="shared" si="4"/>
        <v>32425.233999999997</v>
      </c>
    </row>
    <row r="17" spans="1:17" ht="15.75" customHeight="1">
      <c r="A17" s="233"/>
      <c r="B17" s="63">
        <f t="shared" si="5"/>
        <v>2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6"/>
        <v>194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5362.7419999999984</v>
      </c>
      <c r="J17" s="56">
        <f t="shared" si="2"/>
        <v>16.250733333333329</v>
      </c>
      <c r="L17" s="41" t="s">
        <v>87</v>
      </c>
      <c r="M17" s="56">
        <f>J21+J86+J112+J193+J217+J297</f>
        <v>31.532000000000004</v>
      </c>
      <c r="N17" s="56">
        <v>2.4540000000000002</v>
      </c>
      <c r="O17" s="56">
        <f t="shared" si="3"/>
        <v>29.078000000000003</v>
      </c>
      <c r="P17" s="51">
        <v>82</v>
      </c>
      <c r="Q17" s="57">
        <f t="shared" si="4"/>
        <v>2384.3960000000002</v>
      </c>
    </row>
    <row r="18" spans="1:17" ht="15.75" customHeight="1">
      <c r="A18" s="233"/>
      <c r="B18" s="63">
        <f t="shared" si="5"/>
        <v>2</v>
      </c>
      <c r="C18" s="238"/>
      <c r="D18" s="41" t="s">
        <v>27</v>
      </c>
      <c r="E18" s="58">
        <v>8.0000000000000002E-3</v>
      </c>
      <c r="F18" s="53">
        <f t="shared" si="6"/>
        <v>194</v>
      </c>
      <c r="G18" s="49">
        <v>710</v>
      </c>
      <c r="H18" s="54">
        <f t="shared" si="0"/>
        <v>5.68</v>
      </c>
      <c r="I18" s="55">
        <f t="shared" si="1"/>
        <v>1101.92</v>
      </c>
      <c r="J18" s="56">
        <f t="shared" si="2"/>
        <v>1.552</v>
      </c>
      <c r="L18" s="41" t="s">
        <v>74</v>
      </c>
      <c r="M18" s="56">
        <f>J22+J43+J147+J228</f>
        <v>12.18</v>
      </c>
      <c r="N18" s="56">
        <v>0.56000000000000005</v>
      </c>
      <c r="O18" s="56">
        <f t="shared" si="3"/>
        <v>11.62</v>
      </c>
      <c r="P18" s="51">
        <v>250</v>
      </c>
      <c r="Q18" s="57">
        <f t="shared" si="4"/>
        <v>2905</v>
      </c>
    </row>
    <row r="19" spans="1:17" ht="15.75" customHeight="1">
      <c r="A19" s="233"/>
      <c r="B19" s="63">
        <f t="shared" si="5"/>
        <v>2</v>
      </c>
      <c r="C19" s="238"/>
      <c r="D19" s="41" t="s">
        <v>9</v>
      </c>
      <c r="E19" s="58">
        <v>1.6E-2</v>
      </c>
      <c r="F19" s="53">
        <f t="shared" si="6"/>
        <v>194</v>
      </c>
      <c r="G19" s="49">
        <v>44</v>
      </c>
      <c r="H19" s="54">
        <f t="shared" si="0"/>
        <v>0.70399999999999996</v>
      </c>
      <c r="I19" s="55">
        <f t="shared" si="1"/>
        <v>136.57599999999999</v>
      </c>
      <c r="J19" s="56">
        <f t="shared" si="2"/>
        <v>3.1040000000000001</v>
      </c>
      <c r="L19" s="41" t="s">
        <v>38</v>
      </c>
      <c r="M19" s="56">
        <f>J26+J47+J72+J89+J127+J151+J176+J198+J232+J257+J280+J302+J37+J249</f>
        <v>76.019000000000005</v>
      </c>
      <c r="N19" s="56">
        <v>4.588000000000001</v>
      </c>
      <c r="O19" s="56">
        <f t="shared" si="3"/>
        <v>71.431000000000012</v>
      </c>
      <c r="P19" s="51">
        <v>32</v>
      </c>
      <c r="Q19" s="57">
        <f t="shared" si="4"/>
        <v>2285.7920000000004</v>
      </c>
    </row>
    <row r="20" spans="1:17" ht="15.75" customHeight="1">
      <c r="A20" s="233"/>
      <c r="B20" s="63">
        <f t="shared" si="5"/>
        <v>2</v>
      </c>
      <c r="C20" s="238"/>
      <c r="D20" s="41" t="s">
        <v>11</v>
      </c>
      <c r="E20" s="58">
        <v>1.0999999999999999E-2</v>
      </c>
      <c r="F20" s="53">
        <f t="shared" si="6"/>
        <v>194</v>
      </c>
      <c r="G20" s="49">
        <v>28</v>
      </c>
      <c r="H20" s="54">
        <f t="shared" si="0"/>
        <v>0.308</v>
      </c>
      <c r="I20" s="55">
        <f t="shared" si="1"/>
        <v>59.751999999999995</v>
      </c>
      <c r="J20" s="56">
        <f t="shared" si="2"/>
        <v>2.1339999999999999</v>
      </c>
      <c r="L20" s="41" t="s">
        <v>14</v>
      </c>
      <c r="M20" s="56">
        <f>J68+J75+J194+J276</f>
        <v>23.474</v>
      </c>
      <c r="N20" s="56">
        <v>2.101</v>
      </c>
      <c r="O20" s="56">
        <f t="shared" si="3"/>
        <v>21.373000000000001</v>
      </c>
      <c r="P20" s="51">
        <v>100</v>
      </c>
      <c r="Q20" s="57">
        <f t="shared" si="4"/>
        <v>2137.3000000000002</v>
      </c>
    </row>
    <row r="21" spans="1:17" ht="15.75" customHeight="1">
      <c r="A21" s="233"/>
      <c r="B21" s="63">
        <f t="shared" si="5"/>
        <v>2</v>
      </c>
      <c r="C21" s="238"/>
      <c r="D21" s="41" t="s">
        <v>87</v>
      </c>
      <c r="E21" s="58">
        <v>4.5999999999999999E-2</v>
      </c>
      <c r="F21" s="53">
        <f t="shared" si="6"/>
        <v>194</v>
      </c>
      <c r="G21" s="49">
        <v>82</v>
      </c>
      <c r="H21" s="54">
        <f t="shared" si="0"/>
        <v>3.7719999999999998</v>
      </c>
      <c r="I21" s="55">
        <f t="shared" si="1"/>
        <v>731.76799999999992</v>
      </c>
      <c r="J21" s="56">
        <f t="shared" si="2"/>
        <v>8.9239999999999995</v>
      </c>
      <c r="L21" s="42" t="s">
        <v>7</v>
      </c>
      <c r="M21" s="56">
        <f>J29+J34+J40+J56+J82+J109+J115+J131+J137+J140+J160+J169+J182+J187+J213+J220+J237+J252+J264+J286+J291</f>
        <v>11.420000000000002</v>
      </c>
      <c r="N21" s="56">
        <v>0.7260000000000002</v>
      </c>
      <c r="O21" s="56">
        <f t="shared" si="3"/>
        <v>10.694000000000001</v>
      </c>
      <c r="P21" s="51">
        <v>90</v>
      </c>
      <c r="Q21" s="57">
        <f t="shared" si="4"/>
        <v>962.46</v>
      </c>
    </row>
    <row r="22" spans="1:17" ht="15.75" customHeight="1">
      <c r="A22" s="233"/>
      <c r="B22" s="63">
        <f t="shared" si="5"/>
        <v>2</v>
      </c>
      <c r="C22" s="218" t="s">
        <v>39</v>
      </c>
      <c r="D22" s="41" t="s">
        <v>74</v>
      </c>
      <c r="E22" s="58">
        <v>0.02</v>
      </c>
      <c r="F22" s="53">
        <f t="shared" si="6"/>
        <v>194</v>
      </c>
      <c r="G22" s="49">
        <v>250</v>
      </c>
      <c r="H22" s="54">
        <f t="shared" si="0"/>
        <v>5</v>
      </c>
      <c r="I22" s="55">
        <f t="shared" si="1"/>
        <v>970</v>
      </c>
      <c r="J22" s="56">
        <f t="shared" si="2"/>
        <v>3.88</v>
      </c>
      <c r="L22" s="42" t="s">
        <v>18</v>
      </c>
      <c r="M22" s="56">
        <f>J31+J184+J288</f>
        <v>7.0600000000000005</v>
      </c>
      <c r="N22" s="56">
        <v>0.64</v>
      </c>
      <c r="O22" s="56">
        <f t="shared" si="3"/>
        <v>6.4200000000000008</v>
      </c>
      <c r="P22" s="51">
        <v>52</v>
      </c>
      <c r="Q22" s="57">
        <f t="shared" si="4"/>
        <v>333.84000000000003</v>
      </c>
    </row>
    <row r="23" spans="1:17" ht="15.75" customHeight="1">
      <c r="A23" s="233"/>
      <c r="B23" s="63">
        <f t="shared" si="5"/>
        <v>2</v>
      </c>
      <c r="C23" s="219"/>
      <c r="D23" s="41" t="s">
        <v>12</v>
      </c>
      <c r="E23" s="58">
        <v>0.02</v>
      </c>
      <c r="F23" s="53">
        <f t="shared" si="6"/>
        <v>194</v>
      </c>
      <c r="G23" s="49">
        <v>46</v>
      </c>
      <c r="H23" s="54">
        <f t="shared" si="0"/>
        <v>0.92</v>
      </c>
      <c r="I23" s="55">
        <f t="shared" si="1"/>
        <v>178.48</v>
      </c>
      <c r="J23" s="56">
        <f t="shared" si="2"/>
        <v>3.88</v>
      </c>
      <c r="L23" s="42" t="s">
        <v>69</v>
      </c>
      <c r="M23" s="56">
        <f>J38+J146+J250+J255</f>
        <v>8.7959999999999994</v>
      </c>
      <c r="N23" s="56">
        <v>0.40800000000000003</v>
      </c>
      <c r="O23" s="56">
        <f t="shared" si="3"/>
        <v>8.3879999999999999</v>
      </c>
      <c r="P23" s="51">
        <v>90</v>
      </c>
      <c r="Q23" s="57">
        <f t="shared" si="4"/>
        <v>754.92</v>
      </c>
    </row>
    <row r="24" spans="1:17" ht="15.75" customHeight="1">
      <c r="A24" s="233"/>
      <c r="B24" s="63">
        <f t="shared" si="5"/>
        <v>2</v>
      </c>
      <c r="C24" s="219"/>
      <c r="D24" s="41" t="s">
        <v>13</v>
      </c>
      <c r="E24" s="59">
        <v>2.0000000000000001E-4</v>
      </c>
      <c r="F24" s="53">
        <f t="shared" si="6"/>
        <v>194</v>
      </c>
      <c r="G24" s="49">
        <v>440</v>
      </c>
      <c r="H24" s="54">
        <f t="shared" si="0"/>
        <v>8.8000000000000009E-2</v>
      </c>
      <c r="I24" s="57">
        <f t="shared" si="1"/>
        <v>17.071999999999999</v>
      </c>
      <c r="J24" s="56">
        <f>F24*E24</f>
        <v>3.8800000000000001E-2</v>
      </c>
      <c r="L24" s="42" t="s">
        <v>19</v>
      </c>
      <c r="M24" s="56">
        <f>J39+J251</f>
        <v>1.4550000000000001</v>
      </c>
      <c r="N24" s="56">
        <v>0.06</v>
      </c>
      <c r="O24" s="56">
        <f t="shared" si="3"/>
        <v>1.395</v>
      </c>
      <c r="P24" s="51">
        <v>100</v>
      </c>
      <c r="Q24" s="57">
        <f t="shared" si="4"/>
        <v>139.5</v>
      </c>
    </row>
    <row r="25" spans="1:17" ht="15.75" customHeight="1">
      <c r="A25" s="233"/>
      <c r="B25" s="63">
        <f t="shared" si="5"/>
        <v>2</v>
      </c>
      <c r="C25" s="220"/>
      <c r="D25" s="41" t="s">
        <v>79</v>
      </c>
      <c r="E25" s="58">
        <v>0.2</v>
      </c>
      <c r="F25" s="53">
        <f t="shared" si="6"/>
        <v>194</v>
      </c>
      <c r="G25" s="49"/>
      <c r="H25" s="54"/>
      <c r="I25" s="55"/>
      <c r="J25" s="56">
        <f t="shared" si="2"/>
        <v>38.800000000000004</v>
      </c>
      <c r="L25" s="42" t="s">
        <v>21</v>
      </c>
      <c r="M25" s="56">
        <f>J41+J173</f>
        <v>17.750999999999998</v>
      </c>
      <c r="N25" s="56">
        <v>0.73199999999999998</v>
      </c>
      <c r="O25" s="56">
        <f t="shared" si="3"/>
        <v>17.018999999999998</v>
      </c>
      <c r="P25" s="51">
        <v>90</v>
      </c>
      <c r="Q25" s="57">
        <f t="shared" si="4"/>
        <v>1531.7099999999998</v>
      </c>
    </row>
    <row r="26" spans="1:17" ht="15.75" customHeight="1">
      <c r="A26" s="233"/>
      <c r="B26" s="63">
        <f t="shared" si="5"/>
        <v>2</v>
      </c>
      <c r="C26" s="91" t="s">
        <v>38</v>
      </c>
      <c r="D26" s="41" t="s">
        <v>38</v>
      </c>
      <c r="E26" s="58">
        <v>0.04</v>
      </c>
      <c r="F26" s="53">
        <f t="shared" si="6"/>
        <v>194</v>
      </c>
      <c r="G26" s="49">
        <v>32</v>
      </c>
      <c r="H26" s="54">
        <f t="shared" si="0"/>
        <v>1.28</v>
      </c>
      <c r="I26" s="55">
        <f t="shared" si="1"/>
        <v>248.32</v>
      </c>
      <c r="J26" s="56">
        <f t="shared" si="2"/>
        <v>7.76</v>
      </c>
      <c r="L26" s="41" t="s">
        <v>70</v>
      </c>
      <c r="M26" s="56">
        <f>J48</f>
        <v>19.400000000000002</v>
      </c>
      <c r="N26" s="56">
        <v>0.60000000000000009</v>
      </c>
      <c r="O26" s="56">
        <f t="shared" si="3"/>
        <v>18.8</v>
      </c>
      <c r="P26" s="51">
        <v>94</v>
      </c>
      <c r="Q26" s="57">
        <f t="shared" si="4"/>
        <v>1767.2</v>
      </c>
    </row>
    <row r="27" spans="1:17" ht="15.75" customHeight="1">
      <c r="A27" s="210" t="s">
        <v>41</v>
      </c>
      <c r="B27" s="210"/>
      <c r="C27" s="210"/>
      <c r="D27" s="210"/>
      <c r="E27" s="88"/>
      <c r="F27" s="88"/>
      <c r="G27" s="88"/>
      <c r="H27" s="2">
        <f>SUM(H6:H26)</f>
        <v>60.999999999999993</v>
      </c>
      <c r="I27" s="2">
        <f>SUM(I6:I26)</f>
        <v>11833.999999999996</v>
      </c>
      <c r="J27" s="2">
        <f>SUM(J6:J26)</f>
        <v>164.38913333333329</v>
      </c>
      <c r="L27" s="41" t="s">
        <v>10</v>
      </c>
      <c r="M27" s="56">
        <f>J58+J162+J266</f>
        <v>9.7000000000000011</v>
      </c>
      <c r="N27" s="56">
        <v>0.82499999999999996</v>
      </c>
      <c r="O27" s="56">
        <f t="shared" si="3"/>
        <v>8.8750000000000018</v>
      </c>
      <c r="P27" s="51">
        <v>86</v>
      </c>
      <c r="Q27" s="57">
        <f t="shared" si="4"/>
        <v>763.25000000000011</v>
      </c>
    </row>
    <row r="28" spans="1:17" ht="15.75" customHeight="1">
      <c r="A28" s="239" t="s">
        <v>52</v>
      </c>
      <c r="B28" s="60">
        <v>2</v>
      </c>
      <c r="C28" s="244" t="s">
        <v>20</v>
      </c>
      <c r="D28" s="42" t="s">
        <v>6</v>
      </c>
      <c r="E28" s="6">
        <v>7.2999999999999995E-2</v>
      </c>
      <c r="F28" s="50">
        <f>B28*97</f>
        <v>194</v>
      </c>
      <c r="G28" s="51">
        <v>20</v>
      </c>
      <c r="H28" s="5">
        <f>E28*G28</f>
        <v>1.46</v>
      </c>
      <c r="I28" s="7">
        <f t="shared" ref="I28:I47" si="7">J28*G28</f>
        <v>283.24</v>
      </c>
      <c r="J28" s="6">
        <f>F28*E28</f>
        <v>14.161999999999999</v>
      </c>
      <c r="L28" s="41" t="s">
        <v>57</v>
      </c>
      <c r="M28" s="56">
        <f>J62+J270</f>
        <v>8.7299999999999986</v>
      </c>
      <c r="N28" s="56">
        <v>0.81</v>
      </c>
      <c r="O28" s="56">
        <f t="shared" si="3"/>
        <v>7.9199999999999982</v>
      </c>
      <c r="P28" s="51">
        <v>120</v>
      </c>
      <c r="Q28" s="57">
        <f t="shared" si="4"/>
        <v>950.39999999999975</v>
      </c>
    </row>
    <row r="29" spans="1:17" ht="15.75" customHeight="1">
      <c r="A29" s="239"/>
      <c r="B29" s="63">
        <f>B28</f>
        <v>2</v>
      </c>
      <c r="C29" s="245"/>
      <c r="D29" s="42" t="s">
        <v>7</v>
      </c>
      <c r="E29" s="6">
        <v>4.0000000000000001E-3</v>
      </c>
      <c r="F29" s="54">
        <f>F28</f>
        <v>194</v>
      </c>
      <c r="G29" s="50">
        <v>90</v>
      </c>
      <c r="H29" s="5">
        <f t="shared" ref="H29:H48" si="8">E29*G29</f>
        <v>0.36</v>
      </c>
      <c r="I29" s="7">
        <f t="shared" si="7"/>
        <v>69.84</v>
      </c>
      <c r="J29" s="6">
        <f t="shared" ref="J29:J48" si="9">F29*E29</f>
        <v>0.77600000000000002</v>
      </c>
      <c r="L29" s="41" t="s">
        <v>24</v>
      </c>
      <c r="M29" s="56">
        <f>J64+J272</f>
        <v>0.58200000000000007</v>
      </c>
      <c r="N29" s="56">
        <v>5.4000000000000006E-2</v>
      </c>
      <c r="O29" s="56">
        <f t="shared" si="3"/>
        <v>0.52800000000000002</v>
      </c>
      <c r="P29" s="51">
        <v>200</v>
      </c>
      <c r="Q29" s="57">
        <f t="shared" si="4"/>
        <v>105.60000000000001</v>
      </c>
    </row>
    <row r="30" spans="1:17" ht="15.75" customHeight="1">
      <c r="A30" s="239"/>
      <c r="B30" s="63">
        <f t="shared" ref="B30:B48" si="10">B29</f>
        <v>2</v>
      </c>
      <c r="C30" s="240" t="s">
        <v>23</v>
      </c>
      <c r="D30" s="42" t="s">
        <v>8</v>
      </c>
      <c r="E30" s="6">
        <v>0.1</v>
      </c>
      <c r="F30" s="54">
        <f t="shared" ref="F30:F48" si="11">F29</f>
        <v>194</v>
      </c>
      <c r="G30" s="49">
        <v>28</v>
      </c>
      <c r="H30" s="5">
        <f t="shared" si="8"/>
        <v>2.8000000000000003</v>
      </c>
      <c r="I30" s="7">
        <f t="shared" si="7"/>
        <v>543.20000000000005</v>
      </c>
      <c r="J30" s="6">
        <f t="shared" si="9"/>
        <v>19.400000000000002</v>
      </c>
      <c r="L30" s="43" t="s">
        <v>15</v>
      </c>
      <c r="M30" s="56">
        <f>J76+J235</f>
        <v>2.91</v>
      </c>
      <c r="N30" s="56">
        <v>0.15</v>
      </c>
      <c r="O30" s="56">
        <f t="shared" si="3"/>
        <v>2.7600000000000002</v>
      </c>
      <c r="P30" s="51">
        <v>140</v>
      </c>
      <c r="Q30" s="57">
        <f t="shared" si="4"/>
        <v>386.40000000000003</v>
      </c>
    </row>
    <row r="31" spans="1:17" ht="15.75" customHeight="1">
      <c r="A31" s="239"/>
      <c r="B31" s="63">
        <f t="shared" si="10"/>
        <v>2</v>
      </c>
      <c r="C31" s="241"/>
      <c r="D31" s="42" t="s">
        <v>18</v>
      </c>
      <c r="E31" s="6">
        <v>0.02</v>
      </c>
      <c r="F31" s="54">
        <f t="shared" si="11"/>
        <v>194</v>
      </c>
      <c r="G31" s="50">
        <v>52</v>
      </c>
      <c r="H31" s="5">
        <f t="shared" si="8"/>
        <v>1.04</v>
      </c>
      <c r="I31" s="7">
        <f t="shared" si="7"/>
        <v>201.76</v>
      </c>
      <c r="J31" s="6">
        <f t="shared" si="9"/>
        <v>3.88</v>
      </c>
      <c r="L31" s="41" t="s">
        <v>61</v>
      </c>
      <c r="M31" s="56">
        <f>J84+J171+J189+J293</f>
        <v>52.892707070707075</v>
      </c>
      <c r="N31" s="56">
        <v>5.1826060606060613</v>
      </c>
      <c r="O31" s="56">
        <f t="shared" si="3"/>
        <v>47.710101010101013</v>
      </c>
      <c r="P31" s="51">
        <v>198</v>
      </c>
      <c r="Q31" s="57">
        <f t="shared" si="4"/>
        <v>9446.6</v>
      </c>
    </row>
    <row r="32" spans="1:17" ht="15.75" customHeight="1">
      <c r="A32" s="239"/>
      <c r="B32" s="63">
        <f t="shared" si="10"/>
        <v>2</v>
      </c>
      <c r="C32" s="241"/>
      <c r="D32" s="42" t="s">
        <v>9</v>
      </c>
      <c r="E32" s="6">
        <v>1.2999999999999999E-2</v>
      </c>
      <c r="F32" s="54">
        <f t="shared" si="11"/>
        <v>194</v>
      </c>
      <c r="G32" s="50">
        <v>44</v>
      </c>
      <c r="H32" s="5">
        <f t="shared" si="8"/>
        <v>0.57199999999999995</v>
      </c>
      <c r="I32" s="7">
        <f t="shared" si="7"/>
        <v>110.96799999999999</v>
      </c>
      <c r="J32" s="6">
        <f t="shared" si="9"/>
        <v>2.5219999999999998</v>
      </c>
      <c r="L32" s="43" t="s">
        <v>65</v>
      </c>
      <c r="M32" s="56">
        <f>J88+J175+J256</f>
        <v>77.600000000000009</v>
      </c>
      <c r="N32" s="56">
        <v>4.2</v>
      </c>
      <c r="O32" s="56">
        <f t="shared" si="3"/>
        <v>73.400000000000006</v>
      </c>
      <c r="P32" s="51">
        <v>72</v>
      </c>
      <c r="Q32" s="57">
        <f t="shared" si="4"/>
        <v>5284.8</v>
      </c>
    </row>
    <row r="33" spans="1:19" ht="15.75" customHeight="1">
      <c r="A33" s="239"/>
      <c r="B33" s="63">
        <f t="shared" si="10"/>
        <v>2</v>
      </c>
      <c r="C33" s="241"/>
      <c r="D33" s="42" t="s">
        <v>11</v>
      </c>
      <c r="E33" s="6">
        <v>1.2E-2</v>
      </c>
      <c r="F33" s="54">
        <f t="shared" si="11"/>
        <v>194</v>
      </c>
      <c r="G33" s="50">
        <v>28</v>
      </c>
      <c r="H33" s="5">
        <f t="shared" si="8"/>
        <v>0.33600000000000002</v>
      </c>
      <c r="I33" s="7">
        <f t="shared" si="7"/>
        <v>65.183999999999997</v>
      </c>
      <c r="J33" s="6">
        <f t="shared" si="9"/>
        <v>2.3279999999999998</v>
      </c>
      <c r="L33" s="44" t="s">
        <v>22</v>
      </c>
      <c r="M33" s="56">
        <f>J199+J258+J303</f>
        <v>12.8</v>
      </c>
      <c r="N33" s="56">
        <v>1.6</v>
      </c>
      <c r="O33" s="56">
        <f t="shared" si="3"/>
        <v>11.200000000000001</v>
      </c>
      <c r="P33" s="51">
        <v>88</v>
      </c>
      <c r="Q33" s="57">
        <f t="shared" si="4"/>
        <v>985.60000000000014</v>
      </c>
    </row>
    <row r="34" spans="1:19" ht="15.75" customHeight="1">
      <c r="A34" s="239"/>
      <c r="B34" s="63">
        <f t="shared" si="10"/>
        <v>2</v>
      </c>
      <c r="C34" s="241"/>
      <c r="D34" s="42" t="s">
        <v>7</v>
      </c>
      <c r="E34" s="6">
        <v>5.0000000000000001E-3</v>
      </c>
      <c r="F34" s="54">
        <f t="shared" si="11"/>
        <v>194</v>
      </c>
      <c r="G34" s="50">
        <v>90</v>
      </c>
      <c r="H34" s="5">
        <f t="shared" si="8"/>
        <v>0.45</v>
      </c>
      <c r="I34" s="7">
        <f t="shared" si="7"/>
        <v>87.3</v>
      </c>
      <c r="J34" s="6">
        <f t="shared" si="9"/>
        <v>0.97</v>
      </c>
      <c r="L34" s="41" t="s">
        <v>25</v>
      </c>
      <c r="M34" s="56">
        <f>J123+J298</f>
        <v>11.776</v>
      </c>
      <c r="N34" s="56">
        <v>0.78200000000000003</v>
      </c>
      <c r="O34" s="56">
        <f t="shared" si="3"/>
        <v>10.994</v>
      </c>
      <c r="P34" s="51">
        <v>150</v>
      </c>
      <c r="Q34" s="57">
        <f t="shared" si="4"/>
        <v>1649.1</v>
      </c>
    </row>
    <row r="35" spans="1:19" ht="15.75" customHeight="1">
      <c r="A35" s="239"/>
      <c r="B35" s="63">
        <f t="shared" si="10"/>
        <v>2</v>
      </c>
      <c r="C35" s="242"/>
      <c r="D35" s="42" t="s">
        <v>79</v>
      </c>
      <c r="E35" s="6">
        <v>0.17499999999999999</v>
      </c>
      <c r="F35" s="54">
        <f t="shared" si="11"/>
        <v>194</v>
      </c>
      <c r="G35" s="50"/>
      <c r="H35" s="5"/>
      <c r="I35" s="7"/>
      <c r="J35" s="6">
        <f t="shared" si="9"/>
        <v>33.949999999999996</v>
      </c>
      <c r="L35" s="41" t="s">
        <v>17</v>
      </c>
      <c r="M35" s="56">
        <f>J236</f>
        <v>0.97</v>
      </c>
      <c r="N35" s="56">
        <v>0.06</v>
      </c>
      <c r="O35" s="56">
        <f t="shared" si="3"/>
        <v>0.90999999999999992</v>
      </c>
      <c r="P35" s="51">
        <v>150</v>
      </c>
      <c r="Q35" s="57">
        <f t="shared" si="4"/>
        <v>136.5</v>
      </c>
    </row>
    <row r="36" spans="1:19" ht="15.75" customHeight="1">
      <c r="A36" s="239"/>
      <c r="B36" s="63">
        <f t="shared" si="10"/>
        <v>2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1"/>
        <v>194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4680.4439999999995</v>
      </c>
      <c r="J36" s="6">
        <f t="shared" si="9"/>
        <v>14.183163636363634</v>
      </c>
      <c r="L36" s="41" t="s">
        <v>89</v>
      </c>
      <c r="M36" s="56">
        <f>J79+J121+J166+J226</f>
        <v>17.751000000000001</v>
      </c>
      <c r="N36" s="56">
        <v>0.86399999999999999</v>
      </c>
      <c r="O36" s="56">
        <f t="shared" si="3"/>
        <v>16.887</v>
      </c>
      <c r="P36" s="51">
        <v>50</v>
      </c>
      <c r="Q36" s="57">
        <f t="shared" si="4"/>
        <v>844.35</v>
      </c>
    </row>
    <row r="37" spans="1:19" ht="15.75" customHeight="1">
      <c r="A37" s="239"/>
      <c r="B37" s="63">
        <f t="shared" si="10"/>
        <v>2</v>
      </c>
      <c r="C37" s="230"/>
      <c r="D37" s="42" t="s">
        <v>38</v>
      </c>
      <c r="E37" s="6">
        <v>9.0000000000000011E-3</v>
      </c>
      <c r="F37" s="54">
        <f t="shared" si="11"/>
        <v>194</v>
      </c>
      <c r="G37" s="50">
        <v>32</v>
      </c>
      <c r="H37" s="5">
        <f t="shared" si="8"/>
        <v>0.28800000000000003</v>
      </c>
      <c r="I37" s="7">
        <f t="shared" si="7"/>
        <v>55.872000000000007</v>
      </c>
      <c r="J37" s="6">
        <f t="shared" si="9"/>
        <v>1.7460000000000002</v>
      </c>
      <c r="L37" s="42" t="s">
        <v>35</v>
      </c>
      <c r="M37" s="56">
        <f>J130+J212</f>
        <v>4.42</v>
      </c>
      <c r="N37" s="56">
        <v>0.30000000000000004</v>
      </c>
      <c r="O37" s="56">
        <f t="shared" si="3"/>
        <v>4.12</v>
      </c>
      <c r="P37" s="51">
        <v>81</v>
      </c>
      <c r="Q37" s="57">
        <f t="shared" si="4"/>
        <v>333.72</v>
      </c>
    </row>
    <row r="38" spans="1:19" ht="15.75" customHeight="1">
      <c r="A38" s="239"/>
      <c r="B38" s="63">
        <f t="shared" si="10"/>
        <v>2</v>
      </c>
      <c r="C38" s="230"/>
      <c r="D38" s="42" t="s">
        <v>69</v>
      </c>
      <c r="E38" s="6">
        <v>1.2E-2</v>
      </c>
      <c r="F38" s="54">
        <f t="shared" si="11"/>
        <v>194</v>
      </c>
      <c r="G38" s="50">
        <v>90</v>
      </c>
      <c r="H38" s="5">
        <f t="shared" si="8"/>
        <v>1.08</v>
      </c>
      <c r="I38" s="7">
        <f t="shared" si="7"/>
        <v>209.51999999999998</v>
      </c>
      <c r="J38" s="6">
        <f t="shared" si="9"/>
        <v>2.3279999999999998</v>
      </c>
      <c r="L38" s="41" t="s">
        <v>73</v>
      </c>
      <c r="M38" s="56">
        <f>J134</f>
        <v>0.62</v>
      </c>
      <c r="N38" s="56">
        <v>2.5000000000000001E-2</v>
      </c>
      <c r="O38" s="56">
        <f t="shared" si="3"/>
        <v>0.59499999999999997</v>
      </c>
      <c r="P38" s="51">
        <v>40</v>
      </c>
      <c r="Q38" s="57">
        <f t="shared" si="4"/>
        <v>23.799999999999997</v>
      </c>
    </row>
    <row r="39" spans="1:19" ht="15.75" customHeight="1">
      <c r="A39" s="239"/>
      <c r="B39" s="63">
        <f t="shared" si="10"/>
        <v>2</v>
      </c>
      <c r="C39" s="230"/>
      <c r="D39" s="42" t="s">
        <v>19</v>
      </c>
      <c r="E39" s="6">
        <v>5.0000000000000001E-3</v>
      </c>
      <c r="F39" s="54">
        <f t="shared" si="11"/>
        <v>194</v>
      </c>
      <c r="G39" s="50">
        <v>100</v>
      </c>
      <c r="H39" s="5">
        <f t="shared" si="8"/>
        <v>0.5</v>
      </c>
      <c r="I39" s="7">
        <f t="shared" si="7"/>
        <v>97</v>
      </c>
      <c r="J39" s="6">
        <f t="shared" si="9"/>
        <v>0.97</v>
      </c>
      <c r="L39" s="41" t="s">
        <v>16</v>
      </c>
      <c r="M39" s="56">
        <f>J143</f>
        <v>0.496</v>
      </c>
      <c r="N39" s="56">
        <v>0.02</v>
      </c>
      <c r="O39" s="56">
        <f t="shared" si="3"/>
        <v>0.47599999999999998</v>
      </c>
      <c r="P39" s="51">
        <v>50</v>
      </c>
      <c r="Q39" s="57">
        <f t="shared" si="4"/>
        <v>23.799999999999997</v>
      </c>
    </row>
    <row r="40" spans="1:19" ht="15.75" customHeight="1">
      <c r="A40" s="239"/>
      <c r="B40" s="63">
        <f t="shared" si="10"/>
        <v>2</v>
      </c>
      <c r="C40" s="230"/>
      <c r="D40" s="42" t="s">
        <v>7</v>
      </c>
      <c r="E40" s="6">
        <v>3.0000000000000001E-3</v>
      </c>
      <c r="F40" s="54">
        <f t="shared" si="11"/>
        <v>194</v>
      </c>
      <c r="G40" s="50">
        <v>90</v>
      </c>
      <c r="H40" s="5">
        <f t="shared" si="8"/>
        <v>0.27</v>
      </c>
      <c r="I40" s="7">
        <f t="shared" si="7"/>
        <v>52.379999999999995</v>
      </c>
      <c r="J40" s="6">
        <f t="shared" si="9"/>
        <v>0.58199999999999996</v>
      </c>
      <c r="L40" s="79" t="s">
        <v>41</v>
      </c>
      <c r="M40" s="81">
        <f>SUM(M6:M39)</f>
        <v>983.66931616161594</v>
      </c>
      <c r="N40" s="81">
        <f>SUM(N6:N39)</f>
        <v>64.21853030303032</v>
      </c>
      <c r="O40" s="81">
        <f>SUM(O6:O39)</f>
        <v>919.45078585858573</v>
      </c>
      <c r="P40" s="81"/>
      <c r="Q40" s="31">
        <f>SUM(Q6:Q39)</f>
        <v>93635.000000000029</v>
      </c>
      <c r="R40"/>
      <c r="S40"/>
    </row>
    <row r="41" spans="1:19" ht="15.75" customHeight="1">
      <c r="A41" s="239"/>
      <c r="B41" s="63">
        <f t="shared" si="10"/>
        <v>2</v>
      </c>
      <c r="C41" s="234" t="s">
        <v>26</v>
      </c>
      <c r="D41" s="42" t="s">
        <v>21</v>
      </c>
      <c r="E41" s="6">
        <v>6.0999999999999999E-2</v>
      </c>
      <c r="F41" s="54">
        <f t="shared" si="11"/>
        <v>194</v>
      </c>
      <c r="G41" s="50">
        <v>90</v>
      </c>
      <c r="H41" s="5">
        <f t="shared" si="8"/>
        <v>5.49</v>
      </c>
      <c r="I41" s="7">
        <f t="shared" si="7"/>
        <v>1065.06</v>
      </c>
      <c r="J41" s="6">
        <f t="shared" si="9"/>
        <v>11.834</v>
      </c>
      <c r="L41"/>
      <c r="M41"/>
      <c r="N41"/>
      <c r="O41" s="30"/>
      <c r="Q41"/>
      <c r="R41"/>
      <c r="S41"/>
    </row>
    <row r="42" spans="1:19" ht="15.75" customHeight="1">
      <c r="A42" s="239"/>
      <c r="B42" s="63">
        <f t="shared" si="10"/>
        <v>2</v>
      </c>
      <c r="C42" s="234"/>
      <c r="D42" s="42" t="s">
        <v>27</v>
      </c>
      <c r="E42" s="6">
        <v>6.0000000000000001E-3</v>
      </c>
      <c r="F42" s="54">
        <f t="shared" si="11"/>
        <v>194</v>
      </c>
      <c r="G42" s="50">
        <v>710</v>
      </c>
      <c r="H42" s="5">
        <f t="shared" si="8"/>
        <v>4.26</v>
      </c>
      <c r="I42" s="7">
        <f t="shared" si="7"/>
        <v>826.43999999999994</v>
      </c>
      <c r="J42" s="6">
        <f t="shared" si="9"/>
        <v>1.1639999999999999</v>
      </c>
      <c r="L42" s="22"/>
      <c r="M42" s="22"/>
      <c r="N42" s="22"/>
      <c r="O42"/>
      <c r="Q42"/>
      <c r="R42"/>
      <c r="S42"/>
    </row>
    <row r="43" spans="1:19" ht="15.75" customHeight="1">
      <c r="A43" s="239"/>
      <c r="B43" s="63">
        <f t="shared" si="10"/>
        <v>2</v>
      </c>
      <c r="C43" s="218" t="s">
        <v>39</v>
      </c>
      <c r="D43" s="41" t="s">
        <v>76</v>
      </c>
      <c r="E43" s="8">
        <v>0.02</v>
      </c>
      <c r="F43" s="54">
        <f t="shared" si="11"/>
        <v>194</v>
      </c>
      <c r="G43" s="49">
        <v>250</v>
      </c>
      <c r="H43" s="4">
        <f t="shared" ref="H43:H45" si="12">G43*E43</f>
        <v>5</v>
      </c>
      <c r="I43" s="7">
        <f t="shared" si="7"/>
        <v>970</v>
      </c>
      <c r="J43" s="9">
        <f t="shared" si="9"/>
        <v>3.88</v>
      </c>
      <c r="L43" s="92" t="s">
        <v>103</v>
      </c>
      <c r="M43" s="66"/>
      <c r="N43" s="82"/>
      <c r="O43" s="215" t="s">
        <v>105</v>
      </c>
      <c r="P43" s="215"/>
      <c r="Q43" s="215"/>
      <c r="R43"/>
      <c r="S43"/>
    </row>
    <row r="44" spans="1:19" s="17" customFormat="1" ht="15.75" customHeight="1">
      <c r="A44" s="239"/>
      <c r="B44" s="63">
        <f t="shared" si="10"/>
        <v>2</v>
      </c>
      <c r="C44" s="219"/>
      <c r="D44" s="41" t="s">
        <v>12</v>
      </c>
      <c r="E44" s="8">
        <v>0.02</v>
      </c>
      <c r="F44" s="54">
        <f t="shared" si="11"/>
        <v>194</v>
      </c>
      <c r="G44" s="49">
        <v>46</v>
      </c>
      <c r="H44" s="4">
        <f t="shared" si="12"/>
        <v>0.92</v>
      </c>
      <c r="I44" s="7">
        <f t="shared" si="7"/>
        <v>178.48</v>
      </c>
      <c r="J44" s="9">
        <f t="shared" si="9"/>
        <v>3.88</v>
      </c>
      <c r="K44"/>
      <c r="L44" s="32"/>
      <c r="M44" s="35" t="s">
        <v>95</v>
      </c>
      <c r="O44" s="243" t="s">
        <v>96</v>
      </c>
      <c r="P44" s="243"/>
      <c r="Q44" s="243"/>
      <c r="R44"/>
      <c r="S44"/>
    </row>
    <row r="45" spans="1:19" ht="15.75" customHeight="1">
      <c r="A45" s="239"/>
      <c r="B45" s="63">
        <f t="shared" si="10"/>
        <v>2</v>
      </c>
      <c r="C45" s="219"/>
      <c r="D45" s="41" t="s">
        <v>13</v>
      </c>
      <c r="E45" s="20">
        <v>2.0000000000000001E-4</v>
      </c>
      <c r="F45" s="54">
        <f t="shared" si="11"/>
        <v>194</v>
      </c>
      <c r="G45" s="49">
        <v>440</v>
      </c>
      <c r="H45" s="4">
        <f t="shared" si="12"/>
        <v>8.8000000000000009E-2</v>
      </c>
      <c r="I45" s="7">
        <f t="shared" si="7"/>
        <v>17.071999999999999</v>
      </c>
      <c r="J45" s="9">
        <f>F45*E45</f>
        <v>3.8800000000000001E-2</v>
      </c>
      <c r="L45"/>
      <c r="M45" s="30"/>
      <c r="N45"/>
      <c r="O45"/>
      <c r="P45"/>
      <c r="Q45"/>
      <c r="R45"/>
    </row>
    <row r="46" spans="1:19" ht="15.75" customHeight="1">
      <c r="A46" s="239"/>
      <c r="B46" s="63">
        <f t="shared" si="10"/>
        <v>2</v>
      </c>
      <c r="C46" s="220"/>
      <c r="D46" s="41" t="s">
        <v>79</v>
      </c>
      <c r="E46" s="20">
        <v>0.2</v>
      </c>
      <c r="F46" s="54">
        <f t="shared" si="11"/>
        <v>194</v>
      </c>
      <c r="G46" s="49"/>
      <c r="H46" s="4"/>
      <c r="I46" s="7"/>
      <c r="J46" s="9">
        <f t="shared" si="9"/>
        <v>38.800000000000004</v>
      </c>
      <c r="L46"/>
      <c r="M46" s="30"/>
      <c r="N46"/>
      <c r="O46"/>
      <c r="P46"/>
      <c r="Q46"/>
      <c r="R46"/>
    </row>
    <row r="47" spans="1:19" ht="15.75" customHeight="1">
      <c r="A47" s="239"/>
      <c r="B47" s="63">
        <f t="shared" si="10"/>
        <v>2</v>
      </c>
      <c r="C47" s="90" t="s">
        <v>38</v>
      </c>
      <c r="D47" s="42" t="s">
        <v>38</v>
      </c>
      <c r="E47" s="6">
        <v>0.08</v>
      </c>
      <c r="F47" s="54">
        <f t="shared" si="11"/>
        <v>194</v>
      </c>
      <c r="G47" s="50">
        <v>32</v>
      </c>
      <c r="H47" s="5">
        <f t="shared" si="8"/>
        <v>2.56</v>
      </c>
      <c r="I47" s="7">
        <f t="shared" si="7"/>
        <v>496.64</v>
      </c>
      <c r="J47" s="6">
        <f t="shared" si="9"/>
        <v>15.52</v>
      </c>
      <c r="L47"/>
      <c r="M47" s="28"/>
      <c r="N47" s="30"/>
      <c r="O47"/>
      <c r="P47"/>
      <c r="Q47"/>
      <c r="R47"/>
    </row>
    <row r="48" spans="1:19" ht="15.75" customHeight="1">
      <c r="A48" s="239"/>
      <c r="B48" s="63">
        <f t="shared" si="10"/>
        <v>2</v>
      </c>
      <c r="C48" s="10" t="s">
        <v>70</v>
      </c>
      <c r="D48" s="41" t="s">
        <v>70</v>
      </c>
      <c r="E48" s="9">
        <v>0.1</v>
      </c>
      <c r="F48" s="54">
        <f t="shared" si="11"/>
        <v>194</v>
      </c>
      <c r="G48" s="50">
        <v>94</v>
      </c>
      <c r="H48" s="5">
        <f t="shared" si="8"/>
        <v>9.4</v>
      </c>
      <c r="I48" s="7">
        <f>J48*G48</f>
        <v>1823.6000000000001</v>
      </c>
      <c r="J48" s="6">
        <f t="shared" si="9"/>
        <v>19.400000000000002</v>
      </c>
      <c r="L48"/>
      <c r="M48"/>
      <c r="N48"/>
      <c r="O48"/>
      <c r="P48"/>
      <c r="Q48"/>
      <c r="R48"/>
    </row>
    <row r="49" spans="1:12" ht="15.75" customHeight="1">
      <c r="A49" s="210" t="s">
        <v>41</v>
      </c>
      <c r="B49" s="210"/>
      <c r="C49" s="210"/>
      <c r="D49" s="210"/>
      <c r="E49" s="88"/>
      <c r="F49" s="88"/>
      <c r="G49" s="88"/>
      <c r="H49" s="2">
        <f>SUM(H28:H48)</f>
        <v>61.000000000000007</v>
      </c>
      <c r="I49" s="2">
        <f>SUM(I28:I48)</f>
        <v>11834</v>
      </c>
      <c r="J49" s="2">
        <f>SUM(J28:J48)</f>
        <v>192.31396363636364</v>
      </c>
    </row>
    <row r="50" spans="1:12" customFormat="1" ht="15.75" customHeight="1"/>
    <row r="51" spans="1:12" customFormat="1" ht="15.75" customHeight="1"/>
    <row r="52" spans="1:12" customFormat="1" ht="15.75" customHeight="1"/>
    <row r="53" spans="1:12" customFormat="1" ht="15.75" customHeight="1"/>
    <row r="54" spans="1:12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>
      <c r="A55" s="180" t="s">
        <v>54</v>
      </c>
      <c r="B55" s="61">
        <v>2</v>
      </c>
      <c r="C55" s="226" t="s">
        <v>5</v>
      </c>
      <c r="D55" s="41" t="s">
        <v>6</v>
      </c>
      <c r="E55" s="8">
        <v>2.5999999999999999E-2</v>
      </c>
      <c r="F55" s="49">
        <f>B55*97</f>
        <v>194</v>
      </c>
      <c r="G55" s="49">
        <v>20</v>
      </c>
      <c r="H55" s="5">
        <f>G55*E55</f>
        <v>0.52</v>
      </c>
      <c r="I55" s="7">
        <f>J55*G55</f>
        <v>100.88</v>
      </c>
      <c r="J55" s="9">
        <f>F55*E55</f>
        <v>5.0439999999999996</v>
      </c>
      <c r="L55" s="18"/>
    </row>
    <row r="56" spans="1:12" ht="15.75" customHeight="1">
      <c r="A56" s="181"/>
      <c r="B56" s="64">
        <f>B55</f>
        <v>2</v>
      </c>
      <c r="C56" s="227"/>
      <c r="D56" s="41" t="s">
        <v>7</v>
      </c>
      <c r="E56" s="8">
        <v>6.0000000000000001E-3</v>
      </c>
      <c r="F56" s="53">
        <f>F55</f>
        <v>194</v>
      </c>
      <c r="G56" s="49">
        <v>90</v>
      </c>
      <c r="H56" s="5">
        <f t="shared" ref="H56:H57" si="13">G56*E56</f>
        <v>0.54</v>
      </c>
      <c r="I56" s="7">
        <f t="shared" ref="I56:I60" si="14">J56*G56</f>
        <v>104.75999999999999</v>
      </c>
      <c r="J56" s="9">
        <f t="shared" ref="J56:J60" si="15">F56*E56</f>
        <v>1.1639999999999999</v>
      </c>
      <c r="L56" s="18"/>
    </row>
    <row r="57" spans="1:12" ht="15.75" customHeight="1">
      <c r="A57" s="181"/>
      <c r="B57" s="64">
        <f t="shared" ref="B57:B72" si="16">B56</f>
        <v>2</v>
      </c>
      <c r="C57" s="227"/>
      <c r="D57" s="41" t="s">
        <v>8</v>
      </c>
      <c r="E57" s="8">
        <v>3.5000000000000003E-2</v>
      </c>
      <c r="F57" s="53">
        <f t="shared" ref="F57:F72" si="17">F56</f>
        <v>194</v>
      </c>
      <c r="G57" s="49">
        <v>28</v>
      </c>
      <c r="H57" s="5">
        <f t="shared" si="13"/>
        <v>0.98000000000000009</v>
      </c>
      <c r="I57" s="7">
        <f t="shared" si="14"/>
        <v>190.12000000000003</v>
      </c>
      <c r="J57" s="9">
        <f>F57*E57</f>
        <v>6.7900000000000009</v>
      </c>
      <c r="L57" s="18"/>
    </row>
    <row r="58" spans="1:12" ht="15.75" customHeight="1">
      <c r="A58" s="181"/>
      <c r="B58" s="64">
        <f t="shared" si="16"/>
        <v>2</v>
      </c>
      <c r="C58" s="227"/>
      <c r="D58" s="41" t="s">
        <v>10</v>
      </c>
      <c r="E58" s="8">
        <v>2.5000000000000001E-2</v>
      </c>
      <c r="F58" s="53">
        <f t="shared" si="17"/>
        <v>194</v>
      </c>
      <c r="G58" s="49">
        <v>86</v>
      </c>
      <c r="H58" s="5">
        <f>G58*E58</f>
        <v>2.15</v>
      </c>
      <c r="I58" s="7">
        <f t="shared" si="14"/>
        <v>417.1</v>
      </c>
      <c r="J58" s="9">
        <f t="shared" si="15"/>
        <v>4.8500000000000005</v>
      </c>
      <c r="L58" s="18"/>
    </row>
    <row r="59" spans="1:12" ht="15.75" customHeight="1">
      <c r="A59" s="181"/>
      <c r="B59" s="64">
        <f t="shared" si="16"/>
        <v>2</v>
      </c>
      <c r="C59" s="227"/>
      <c r="D59" s="41" t="s">
        <v>9</v>
      </c>
      <c r="E59" s="8">
        <v>1.9E-2</v>
      </c>
      <c r="F59" s="53">
        <f t="shared" si="17"/>
        <v>194</v>
      </c>
      <c r="G59" s="49">
        <v>44</v>
      </c>
      <c r="H59" s="5">
        <f t="shared" ref="H59" si="18">G59*E59</f>
        <v>0.83599999999999997</v>
      </c>
      <c r="I59" s="7">
        <f t="shared" si="14"/>
        <v>162.184</v>
      </c>
      <c r="J59" s="9">
        <f t="shared" si="15"/>
        <v>3.6859999999999999</v>
      </c>
      <c r="L59" s="18"/>
    </row>
    <row r="60" spans="1:12" ht="15.75" customHeight="1">
      <c r="A60" s="181"/>
      <c r="B60" s="64">
        <f t="shared" si="16"/>
        <v>2</v>
      </c>
      <c r="C60" s="228"/>
      <c r="D60" s="41" t="s">
        <v>11</v>
      </c>
      <c r="E60" s="8">
        <v>1.7999999999999999E-2</v>
      </c>
      <c r="F60" s="53">
        <f t="shared" si="17"/>
        <v>194</v>
      </c>
      <c r="G60" s="49">
        <v>28</v>
      </c>
      <c r="H60" s="5">
        <f>G60*E60</f>
        <v>0.504</v>
      </c>
      <c r="I60" s="7">
        <f t="shared" si="14"/>
        <v>97.775999999999982</v>
      </c>
      <c r="J60" s="9">
        <f t="shared" si="15"/>
        <v>3.4919999999999995</v>
      </c>
      <c r="L60" s="18"/>
    </row>
    <row r="61" spans="1:12" ht="15.75" customHeight="1">
      <c r="A61" s="181"/>
      <c r="B61" s="64">
        <f t="shared" si="16"/>
        <v>2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7"/>
        <v>194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6442.3520000000008</v>
      </c>
      <c r="J61" s="9">
        <f>F61*E61</f>
        <v>19.52227878787879</v>
      </c>
    </row>
    <row r="62" spans="1:12" ht="15.75" customHeight="1">
      <c r="A62" s="181"/>
      <c r="B62" s="64">
        <f t="shared" si="16"/>
        <v>2</v>
      </c>
      <c r="C62" s="227"/>
      <c r="D62" s="41" t="s">
        <v>57</v>
      </c>
      <c r="E62" s="6">
        <v>0.03</v>
      </c>
      <c r="F62" s="53">
        <f t="shared" si="17"/>
        <v>194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698.4</v>
      </c>
      <c r="J62" s="9">
        <f t="shared" ref="J62:J72" si="21">F62*E62</f>
        <v>5.8199999999999994</v>
      </c>
    </row>
    <row r="63" spans="1:12" ht="15.75" customHeight="1">
      <c r="A63" s="181"/>
      <c r="B63" s="64">
        <f t="shared" si="16"/>
        <v>2</v>
      </c>
      <c r="C63" s="227"/>
      <c r="D63" s="41" t="s">
        <v>32</v>
      </c>
      <c r="E63" s="6">
        <v>1.2E-2</v>
      </c>
      <c r="F63" s="53">
        <f t="shared" si="17"/>
        <v>194</v>
      </c>
      <c r="G63" s="51">
        <v>170</v>
      </c>
      <c r="H63" s="4">
        <f t="shared" si="19"/>
        <v>2.04</v>
      </c>
      <c r="I63" s="7">
        <f t="shared" si="20"/>
        <v>395.76</v>
      </c>
      <c r="J63" s="9">
        <f t="shared" si="21"/>
        <v>2.3279999999999998</v>
      </c>
    </row>
    <row r="64" spans="1:12" ht="15.75" customHeight="1">
      <c r="A64" s="181"/>
      <c r="B64" s="64">
        <f t="shared" si="16"/>
        <v>2</v>
      </c>
      <c r="C64" s="227"/>
      <c r="D64" s="41" t="s">
        <v>24</v>
      </c>
      <c r="E64" s="6">
        <v>2E-3</v>
      </c>
      <c r="F64" s="53">
        <f t="shared" si="17"/>
        <v>194</v>
      </c>
      <c r="G64" s="49">
        <v>200</v>
      </c>
      <c r="H64" s="4">
        <f t="shared" si="19"/>
        <v>0.4</v>
      </c>
      <c r="I64" s="7">
        <f t="shared" si="20"/>
        <v>77.600000000000009</v>
      </c>
      <c r="J64" s="9">
        <f t="shared" si="21"/>
        <v>0.38800000000000001</v>
      </c>
    </row>
    <row r="65" spans="1:15" ht="15.75" customHeight="1">
      <c r="A65" s="181"/>
      <c r="B65" s="64">
        <f t="shared" si="16"/>
        <v>2</v>
      </c>
      <c r="C65" s="228"/>
      <c r="D65" s="41" t="s">
        <v>79</v>
      </c>
      <c r="E65" s="6">
        <v>0.2</v>
      </c>
      <c r="F65" s="53">
        <f t="shared" si="17"/>
        <v>194</v>
      </c>
      <c r="G65" s="49"/>
      <c r="H65" s="4"/>
      <c r="I65" s="7"/>
      <c r="J65" s="9">
        <f t="shared" si="21"/>
        <v>38.800000000000004</v>
      </c>
    </row>
    <row r="66" spans="1:15" ht="15.75" customHeight="1">
      <c r="A66" s="181"/>
      <c r="B66" s="64">
        <f t="shared" si="16"/>
        <v>2</v>
      </c>
      <c r="C66" s="226" t="s">
        <v>82</v>
      </c>
      <c r="D66" s="41" t="s">
        <v>8</v>
      </c>
      <c r="E66" s="6">
        <v>0.2</v>
      </c>
      <c r="F66" s="53">
        <f t="shared" si="17"/>
        <v>194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1086.4000000000001</v>
      </c>
      <c r="J66" s="9">
        <f t="shared" si="21"/>
        <v>38.800000000000004</v>
      </c>
    </row>
    <row r="67" spans="1:15" ht="15.75" customHeight="1">
      <c r="A67" s="181"/>
      <c r="B67" s="64">
        <f t="shared" si="16"/>
        <v>2</v>
      </c>
      <c r="C67" s="228"/>
      <c r="D67" s="41" t="s">
        <v>27</v>
      </c>
      <c r="E67" s="6">
        <v>5.0000000000000001E-3</v>
      </c>
      <c r="F67" s="53">
        <f t="shared" si="17"/>
        <v>194</v>
      </c>
      <c r="G67" s="49">
        <v>710</v>
      </c>
      <c r="H67" s="4">
        <f t="shared" si="22"/>
        <v>3.5500000000000003</v>
      </c>
      <c r="I67" s="7">
        <f t="shared" si="23"/>
        <v>688.69999999999993</v>
      </c>
      <c r="J67" s="9">
        <f t="shared" si="21"/>
        <v>0.97</v>
      </c>
    </row>
    <row r="68" spans="1:15" ht="15.75" customHeight="1">
      <c r="A68" s="181"/>
      <c r="B68" s="64">
        <f t="shared" si="16"/>
        <v>2</v>
      </c>
      <c r="C68" s="218" t="s">
        <v>97</v>
      </c>
      <c r="D68" s="41" t="s">
        <v>14</v>
      </c>
      <c r="E68" s="6">
        <v>4.5999999999999999E-2</v>
      </c>
      <c r="F68" s="53">
        <f t="shared" si="17"/>
        <v>194</v>
      </c>
      <c r="G68" s="51">
        <v>100</v>
      </c>
      <c r="H68" s="4">
        <f>G68*E68</f>
        <v>4.5999999999999996</v>
      </c>
      <c r="I68" s="7">
        <f t="shared" si="20"/>
        <v>892.4</v>
      </c>
      <c r="J68" s="9">
        <f t="shared" si="21"/>
        <v>8.9239999999999995</v>
      </c>
    </row>
    <row r="69" spans="1:15" ht="15.75" customHeight="1">
      <c r="A69" s="181"/>
      <c r="B69" s="64">
        <f t="shared" si="16"/>
        <v>2</v>
      </c>
      <c r="C69" s="219"/>
      <c r="D69" s="41" t="s">
        <v>12</v>
      </c>
      <c r="E69" s="6">
        <v>2.4E-2</v>
      </c>
      <c r="F69" s="53">
        <f t="shared" si="17"/>
        <v>194</v>
      </c>
      <c r="G69" s="49">
        <v>46</v>
      </c>
      <c r="H69" s="4">
        <f>G69*E69</f>
        <v>1.1040000000000001</v>
      </c>
      <c r="I69" s="7">
        <f t="shared" si="20"/>
        <v>214.17599999999999</v>
      </c>
      <c r="J69" s="9">
        <f t="shared" si="21"/>
        <v>4.6559999999999997</v>
      </c>
    </row>
    <row r="70" spans="1:15" ht="15.75" customHeight="1">
      <c r="A70" s="181"/>
      <c r="B70" s="64">
        <f t="shared" si="16"/>
        <v>2</v>
      </c>
      <c r="C70" s="219"/>
      <c r="D70" s="41" t="s">
        <v>13</v>
      </c>
      <c r="E70" s="45">
        <v>2.0000000000000001E-4</v>
      </c>
      <c r="F70" s="53">
        <f t="shared" si="17"/>
        <v>194</v>
      </c>
      <c r="G70" s="49">
        <v>440</v>
      </c>
      <c r="H70" s="4">
        <f t="shared" si="19"/>
        <v>8.8000000000000009E-2</v>
      </c>
      <c r="I70" s="7">
        <f t="shared" si="20"/>
        <v>17.071999999999999</v>
      </c>
      <c r="J70" s="9">
        <f t="shared" si="21"/>
        <v>3.8800000000000001E-2</v>
      </c>
      <c r="L70"/>
      <c r="M70"/>
      <c r="N70"/>
      <c r="O70"/>
    </row>
    <row r="71" spans="1:15" ht="15.75" customHeight="1">
      <c r="A71" s="181"/>
      <c r="B71" s="64">
        <f t="shared" si="16"/>
        <v>2</v>
      </c>
      <c r="C71" s="220"/>
      <c r="D71" s="41" t="s">
        <v>79</v>
      </c>
      <c r="E71" s="6">
        <v>0.17199999999999999</v>
      </c>
      <c r="F71" s="53">
        <f t="shared" si="17"/>
        <v>194</v>
      </c>
      <c r="G71" s="49"/>
      <c r="H71" s="4"/>
      <c r="I71" s="7"/>
      <c r="J71" s="9">
        <f t="shared" si="21"/>
        <v>33.367999999999995</v>
      </c>
      <c r="L71"/>
      <c r="M71"/>
      <c r="N71"/>
      <c r="O71"/>
    </row>
    <row r="72" spans="1:15" ht="15.75" customHeight="1">
      <c r="A72" s="181"/>
      <c r="B72" s="64">
        <f t="shared" si="16"/>
        <v>2</v>
      </c>
      <c r="C72" s="3" t="s">
        <v>38</v>
      </c>
      <c r="D72" s="46" t="s">
        <v>38</v>
      </c>
      <c r="E72" s="6">
        <v>0.04</v>
      </c>
      <c r="F72" s="53">
        <f t="shared" si="17"/>
        <v>194</v>
      </c>
      <c r="G72" s="49">
        <v>32</v>
      </c>
      <c r="H72" s="4">
        <f>G72*E72</f>
        <v>1.28</v>
      </c>
      <c r="I72" s="7">
        <f t="shared" si="20"/>
        <v>248.32</v>
      </c>
      <c r="J72" s="9">
        <f t="shared" si="21"/>
        <v>7.76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88"/>
      <c r="F73" s="88"/>
      <c r="G73" s="88"/>
      <c r="H73" s="2">
        <f>SUM(H55:H72)</f>
        <v>61.000000000000007</v>
      </c>
      <c r="I73" s="2">
        <f>SUM(I55:I72)</f>
        <v>11834</v>
      </c>
      <c r="J73" s="2">
        <f>SUM(J55:J72)</f>
        <v>186.40107878787882</v>
      </c>
      <c r="L73"/>
      <c r="M73"/>
      <c r="N73"/>
      <c r="O73"/>
    </row>
    <row r="74" spans="1:15" ht="15.75" customHeight="1">
      <c r="A74" s="239" t="s">
        <v>55</v>
      </c>
      <c r="B74" s="60">
        <v>2</v>
      </c>
      <c r="C74" s="229" t="s">
        <v>98</v>
      </c>
      <c r="D74" s="42" t="s">
        <v>9</v>
      </c>
      <c r="E74" s="6">
        <v>9.4E-2</v>
      </c>
      <c r="F74" s="50">
        <f>B74*97</f>
        <v>194</v>
      </c>
      <c r="G74" s="51">
        <v>44</v>
      </c>
      <c r="H74" s="5">
        <f>E74*G74</f>
        <v>4.1360000000000001</v>
      </c>
      <c r="I74" s="7">
        <f>J74*G74</f>
        <v>802.38400000000001</v>
      </c>
      <c r="J74" s="6">
        <f>F74*E74</f>
        <v>18.236000000000001</v>
      </c>
      <c r="L74"/>
      <c r="M74"/>
      <c r="N74"/>
      <c r="O74"/>
    </row>
    <row r="75" spans="1:15" ht="15.75" customHeight="1">
      <c r="A75" s="239"/>
      <c r="B75" s="63">
        <f>B74</f>
        <v>2</v>
      </c>
      <c r="C75" s="229"/>
      <c r="D75" s="42" t="s">
        <v>29</v>
      </c>
      <c r="E75" s="6">
        <v>2.9000000000000001E-2</v>
      </c>
      <c r="F75" s="54">
        <f>F74</f>
        <v>194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562.6</v>
      </c>
      <c r="J75" s="6">
        <f t="shared" ref="J75:J89" si="26">F75*E75</f>
        <v>5.6260000000000003</v>
      </c>
      <c r="L75"/>
      <c r="M75"/>
      <c r="N75"/>
      <c r="O75"/>
    </row>
    <row r="76" spans="1:15" ht="15.75" customHeight="1">
      <c r="A76" s="239"/>
      <c r="B76" s="63">
        <f t="shared" ref="B76:B89" si="27">B75</f>
        <v>2</v>
      </c>
      <c r="C76" s="229"/>
      <c r="D76" s="42" t="s">
        <v>15</v>
      </c>
      <c r="E76" s="6">
        <v>0.01</v>
      </c>
      <c r="F76" s="54">
        <f t="shared" ref="F76:F89" si="28">F75</f>
        <v>194</v>
      </c>
      <c r="G76" s="51">
        <v>140</v>
      </c>
      <c r="H76" s="5">
        <f t="shared" si="24"/>
        <v>1.4000000000000001</v>
      </c>
      <c r="I76" s="7">
        <f t="shared" si="25"/>
        <v>271.59999999999997</v>
      </c>
      <c r="J76" s="6">
        <f t="shared" si="26"/>
        <v>1.94</v>
      </c>
      <c r="L76"/>
      <c r="M76"/>
      <c r="N76"/>
      <c r="O76"/>
    </row>
    <row r="77" spans="1:15" ht="15.75" customHeight="1">
      <c r="A77" s="239"/>
      <c r="B77" s="63">
        <f t="shared" si="27"/>
        <v>2</v>
      </c>
      <c r="C77" s="229"/>
      <c r="D77" s="42" t="s">
        <v>12</v>
      </c>
      <c r="E77" s="6">
        <v>1E-3</v>
      </c>
      <c r="F77" s="54">
        <f t="shared" si="28"/>
        <v>194</v>
      </c>
      <c r="G77" s="50">
        <v>46</v>
      </c>
      <c r="H77" s="5">
        <f t="shared" si="24"/>
        <v>4.5999999999999999E-2</v>
      </c>
      <c r="I77" s="7">
        <f t="shared" si="25"/>
        <v>8.9239999999999995</v>
      </c>
      <c r="J77" s="6">
        <f t="shared" si="26"/>
        <v>0.19400000000000001</v>
      </c>
      <c r="L77" s="18"/>
    </row>
    <row r="78" spans="1:15" ht="15.75" customHeight="1">
      <c r="A78" s="239"/>
      <c r="B78" s="63">
        <f t="shared" si="27"/>
        <v>2</v>
      </c>
      <c r="C78" s="240" t="s">
        <v>58</v>
      </c>
      <c r="D78" s="42" t="s">
        <v>8</v>
      </c>
      <c r="E78" s="6">
        <v>0.1</v>
      </c>
      <c r="F78" s="54">
        <f t="shared" si="28"/>
        <v>194</v>
      </c>
      <c r="G78" s="49">
        <v>28</v>
      </c>
      <c r="H78" s="5">
        <f t="shared" si="24"/>
        <v>2.8000000000000003</v>
      </c>
      <c r="I78" s="7">
        <f t="shared" si="25"/>
        <v>543.20000000000005</v>
      </c>
      <c r="J78" s="6">
        <f t="shared" si="26"/>
        <v>19.400000000000002</v>
      </c>
      <c r="L78" s="18"/>
    </row>
    <row r="79" spans="1:15" ht="15.75" customHeight="1">
      <c r="A79" s="239"/>
      <c r="B79" s="63">
        <f t="shared" si="27"/>
        <v>2</v>
      </c>
      <c r="C79" s="241"/>
      <c r="D79" s="42" t="s">
        <v>56</v>
      </c>
      <c r="E79" s="6">
        <v>0.01</v>
      </c>
      <c r="F79" s="54">
        <f t="shared" si="28"/>
        <v>194</v>
      </c>
      <c r="G79" s="50">
        <v>50</v>
      </c>
      <c r="H79" s="5">
        <f t="shared" si="24"/>
        <v>0.5</v>
      </c>
      <c r="I79" s="7">
        <f t="shared" si="25"/>
        <v>97</v>
      </c>
      <c r="J79" s="6">
        <f t="shared" si="26"/>
        <v>1.94</v>
      </c>
      <c r="L79" s="18"/>
    </row>
    <row r="80" spans="1:15" ht="15.75" customHeight="1">
      <c r="A80" s="239"/>
      <c r="B80" s="63">
        <f t="shared" si="27"/>
        <v>2</v>
      </c>
      <c r="C80" s="241"/>
      <c r="D80" s="42" t="s">
        <v>9</v>
      </c>
      <c r="E80" s="6">
        <v>1.2999999999999999E-2</v>
      </c>
      <c r="F80" s="54">
        <f t="shared" si="28"/>
        <v>194</v>
      </c>
      <c r="G80" s="50">
        <v>44</v>
      </c>
      <c r="H80" s="5">
        <f t="shared" si="24"/>
        <v>0.57199999999999995</v>
      </c>
      <c r="I80" s="7">
        <f t="shared" si="25"/>
        <v>110.96799999999999</v>
      </c>
      <c r="J80" s="6">
        <f t="shared" si="26"/>
        <v>2.5219999999999998</v>
      </c>
      <c r="L80" s="18"/>
    </row>
    <row r="81" spans="1:15" ht="15.75" customHeight="1">
      <c r="A81" s="239"/>
      <c r="B81" s="63">
        <f t="shared" si="27"/>
        <v>2</v>
      </c>
      <c r="C81" s="241"/>
      <c r="D81" s="42" t="s">
        <v>11</v>
      </c>
      <c r="E81" s="6">
        <v>1.2E-2</v>
      </c>
      <c r="F81" s="54">
        <f t="shared" si="28"/>
        <v>194</v>
      </c>
      <c r="G81" s="50">
        <v>28</v>
      </c>
      <c r="H81" s="5">
        <f t="shared" si="24"/>
        <v>0.33600000000000002</v>
      </c>
      <c r="I81" s="7">
        <f t="shared" si="25"/>
        <v>65.183999999999997</v>
      </c>
      <c r="J81" s="6">
        <f t="shared" si="26"/>
        <v>2.3279999999999998</v>
      </c>
      <c r="L81" s="18"/>
    </row>
    <row r="82" spans="1:15" ht="15.75" customHeight="1">
      <c r="A82" s="239"/>
      <c r="B82" s="63">
        <f t="shared" si="27"/>
        <v>2</v>
      </c>
      <c r="C82" s="241"/>
      <c r="D82" s="42" t="s">
        <v>7</v>
      </c>
      <c r="E82" s="6">
        <v>3.0000000000000001E-3</v>
      </c>
      <c r="F82" s="54">
        <f t="shared" si="28"/>
        <v>194</v>
      </c>
      <c r="G82" s="50">
        <v>90</v>
      </c>
      <c r="H82" s="5">
        <f t="shared" si="24"/>
        <v>0.27</v>
      </c>
      <c r="I82" s="7">
        <f t="shared" si="25"/>
        <v>52.379999999999995</v>
      </c>
      <c r="J82" s="6">
        <f t="shared" si="26"/>
        <v>0.58199999999999996</v>
      </c>
      <c r="L82" s="18"/>
    </row>
    <row r="83" spans="1:15" ht="15.75" customHeight="1">
      <c r="A83" s="239"/>
      <c r="B83" s="63">
        <f t="shared" si="27"/>
        <v>2</v>
      </c>
      <c r="C83" s="242"/>
      <c r="D83" s="42" t="s">
        <v>79</v>
      </c>
      <c r="E83" s="6">
        <v>0.188</v>
      </c>
      <c r="F83" s="54">
        <f t="shared" si="28"/>
        <v>194</v>
      </c>
      <c r="G83" s="50"/>
      <c r="H83" s="5"/>
      <c r="I83" s="7"/>
      <c r="J83" s="6">
        <f t="shared" si="26"/>
        <v>36.472000000000001</v>
      </c>
      <c r="L83" s="18"/>
    </row>
    <row r="84" spans="1:15" ht="15.75" customHeight="1">
      <c r="A84" s="239"/>
      <c r="B84" s="63">
        <f t="shared" si="27"/>
        <v>2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8"/>
        <v>194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4361.119999999999</v>
      </c>
      <c r="J84" s="6">
        <f t="shared" si="26"/>
        <v>22.025858585858582</v>
      </c>
      <c r="L84" s="18"/>
    </row>
    <row r="85" spans="1:15" ht="15.75" customHeight="1">
      <c r="A85" s="239"/>
      <c r="B85" s="63">
        <f t="shared" si="27"/>
        <v>2</v>
      </c>
      <c r="C85" s="223"/>
      <c r="D85" s="41" t="s">
        <v>11</v>
      </c>
      <c r="E85" s="6">
        <v>2.5000000000000001E-2</v>
      </c>
      <c r="F85" s="54">
        <f t="shared" si="28"/>
        <v>194</v>
      </c>
      <c r="G85" s="49">
        <v>28</v>
      </c>
      <c r="H85" s="5">
        <f>E85*G85</f>
        <v>0.70000000000000007</v>
      </c>
      <c r="I85" s="7">
        <f>J85*G85</f>
        <v>135.80000000000001</v>
      </c>
      <c r="J85" s="6">
        <f>F85*E85</f>
        <v>4.8500000000000005</v>
      </c>
      <c r="L85" s="18"/>
    </row>
    <row r="86" spans="1:15" ht="15.75" customHeight="1">
      <c r="A86" s="239"/>
      <c r="B86" s="63">
        <f t="shared" si="27"/>
        <v>2</v>
      </c>
      <c r="C86" s="234" t="s">
        <v>90</v>
      </c>
      <c r="D86" s="41" t="s">
        <v>87</v>
      </c>
      <c r="E86" s="5">
        <v>0.06</v>
      </c>
      <c r="F86" s="54">
        <f t="shared" si="28"/>
        <v>194</v>
      </c>
      <c r="G86" s="49">
        <v>82</v>
      </c>
      <c r="H86" s="5">
        <f>E86*G86</f>
        <v>4.92</v>
      </c>
      <c r="I86" s="5">
        <f>J86*G86</f>
        <v>954.4799999999999</v>
      </c>
      <c r="J86" s="5">
        <f>F86*E86</f>
        <v>11.639999999999999</v>
      </c>
      <c r="L86" s="18"/>
    </row>
    <row r="87" spans="1:15" ht="15.75" customHeight="1">
      <c r="A87" s="239"/>
      <c r="B87" s="63">
        <f t="shared" si="27"/>
        <v>2</v>
      </c>
      <c r="C87" s="234"/>
      <c r="D87" s="42" t="s">
        <v>27</v>
      </c>
      <c r="E87" s="6">
        <v>6.0000000000000001E-3</v>
      </c>
      <c r="F87" s="54">
        <f t="shared" si="28"/>
        <v>194</v>
      </c>
      <c r="G87" s="50">
        <v>710</v>
      </c>
      <c r="H87" s="5">
        <f t="shared" ref="H87:H89" si="29">E87*G87</f>
        <v>4.26</v>
      </c>
      <c r="I87" s="7">
        <f t="shared" si="25"/>
        <v>826.43999999999994</v>
      </c>
      <c r="J87" s="6">
        <f t="shared" si="26"/>
        <v>1.1639999999999999</v>
      </c>
      <c r="L87" s="18"/>
    </row>
    <row r="88" spans="1:15" ht="15.75" customHeight="1">
      <c r="A88" s="239"/>
      <c r="B88" s="63">
        <f t="shared" si="27"/>
        <v>2</v>
      </c>
      <c r="C88" s="89" t="s">
        <v>65</v>
      </c>
      <c r="D88" s="43" t="s">
        <v>65</v>
      </c>
      <c r="E88" s="8">
        <v>0.2</v>
      </c>
      <c r="F88" s="54">
        <f t="shared" si="28"/>
        <v>194</v>
      </c>
      <c r="G88" s="49">
        <v>72</v>
      </c>
      <c r="H88" s="5">
        <f t="shared" si="29"/>
        <v>14.4</v>
      </c>
      <c r="I88" s="7">
        <f t="shared" si="25"/>
        <v>2793.6000000000004</v>
      </c>
      <c r="J88" s="9">
        <f t="shared" si="26"/>
        <v>38.800000000000004</v>
      </c>
      <c r="L88" s="18"/>
    </row>
    <row r="89" spans="1:15" ht="15.75" customHeight="1">
      <c r="A89" s="239"/>
      <c r="B89" s="63">
        <f t="shared" si="27"/>
        <v>2</v>
      </c>
      <c r="C89" s="90" t="s">
        <v>38</v>
      </c>
      <c r="D89" s="42" t="s">
        <v>38</v>
      </c>
      <c r="E89" s="6">
        <v>0.04</v>
      </c>
      <c r="F89" s="54">
        <f t="shared" si="28"/>
        <v>194</v>
      </c>
      <c r="G89" s="50">
        <v>32</v>
      </c>
      <c r="H89" s="5">
        <f t="shared" si="29"/>
        <v>1.28</v>
      </c>
      <c r="I89" s="7">
        <f t="shared" si="25"/>
        <v>248.32</v>
      </c>
      <c r="J89" s="6">
        <f t="shared" si="26"/>
        <v>7.76</v>
      </c>
      <c r="L89" s="18"/>
      <c r="M89"/>
      <c r="N89"/>
      <c r="O89"/>
    </row>
    <row r="90" spans="1:15" ht="15.75" customHeight="1">
      <c r="A90" s="210" t="s">
        <v>41</v>
      </c>
      <c r="B90" s="210"/>
      <c r="C90" s="210"/>
      <c r="D90" s="210"/>
      <c r="E90" s="88"/>
      <c r="F90" s="88"/>
      <c r="G90" s="88"/>
      <c r="H90" s="2">
        <f>SUM(H74:H89)</f>
        <v>61</v>
      </c>
      <c r="I90" s="2">
        <f>SUM(I74:I89)</f>
        <v>11833.999999999998</v>
      </c>
      <c r="J90" s="2">
        <f>SUM(J74:J89)</f>
        <v>175.47985858585858</v>
      </c>
      <c r="L90"/>
      <c r="M90"/>
      <c r="N90"/>
      <c r="O90"/>
    </row>
    <row r="91" spans="1:15" customFormat="1" ht="15.75" customHeight="1"/>
    <row r="92" spans="1:15" customFormat="1" ht="15.75" customHeight="1"/>
    <row r="93" spans="1:15" customFormat="1" ht="15.75" customHeight="1"/>
    <row r="94" spans="1:15" customFormat="1" ht="15.75" customHeight="1"/>
    <row r="95" spans="1:15" customFormat="1" ht="15.75" customHeight="1"/>
    <row r="96" spans="1:15" customFormat="1" ht="15.75" customHeight="1"/>
    <row r="97" spans="1:10" customFormat="1" ht="15.75" customHeight="1"/>
    <row r="98" spans="1:10" customFormat="1" ht="15.75" customHeight="1"/>
    <row r="99" spans="1:10" customFormat="1" ht="15.75" customHeight="1"/>
    <row r="100" spans="1:10" customFormat="1" ht="15.75" customHeight="1"/>
    <row r="101" spans="1:10" customFormat="1" ht="15.75" customHeight="1"/>
    <row r="102" spans="1:10" customFormat="1" ht="15.75" customHeight="1"/>
    <row r="103" spans="1:10" customFormat="1" ht="15.75" customHeight="1"/>
    <row r="104" spans="1:10" customFormat="1" ht="15.75" customHeight="1"/>
    <row r="105" spans="1:10" customFormat="1" ht="15.75" customHeight="1"/>
    <row r="106" spans="1:10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>
      <c r="A107" s="196" t="s">
        <v>62</v>
      </c>
      <c r="B107" s="61">
        <v>2</v>
      </c>
      <c r="C107" s="217" t="s">
        <v>30</v>
      </c>
      <c r="D107" s="41" t="s">
        <v>75</v>
      </c>
      <c r="E107" s="6">
        <v>8.5000000000000006E-2</v>
      </c>
      <c r="F107" s="49">
        <f>B107*97</f>
        <v>194</v>
      </c>
      <c r="G107" s="49">
        <v>120</v>
      </c>
      <c r="H107" s="4">
        <f>G107*E107</f>
        <v>10.200000000000001</v>
      </c>
      <c r="I107" s="7">
        <f>J107*G107</f>
        <v>1978.8000000000002</v>
      </c>
      <c r="J107" s="9">
        <f>F107*E107</f>
        <v>16.490000000000002</v>
      </c>
    </row>
    <row r="108" spans="1:10" ht="15.75" customHeight="1">
      <c r="A108" s="196"/>
      <c r="B108" s="64">
        <f>B107</f>
        <v>2</v>
      </c>
      <c r="C108" s="217"/>
      <c r="D108" s="41" t="s">
        <v>11</v>
      </c>
      <c r="E108" s="6">
        <v>2.9000000000000001E-2</v>
      </c>
      <c r="F108" s="53">
        <f>F107</f>
        <v>194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157.52800000000002</v>
      </c>
      <c r="J108" s="9">
        <f t="shared" ref="J108:J127" si="32">F108*E108</f>
        <v>5.6260000000000003</v>
      </c>
    </row>
    <row r="109" spans="1:10" ht="15.75" customHeight="1">
      <c r="A109" s="196"/>
      <c r="B109" s="64">
        <f t="shared" ref="B109:B127" si="33">B108</f>
        <v>2</v>
      </c>
      <c r="C109" s="217"/>
      <c r="D109" s="42" t="s">
        <v>7</v>
      </c>
      <c r="E109" s="6">
        <v>6.0000000000000001E-3</v>
      </c>
      <c r="F109" s="53">
        <f t="shared" ref="F109:F127" si="34">F108</f>
        <v>194</v>
      </c>
      <c r="G109" s="49">
        <v>90</v>
      </c>
      <c r="H109" s="4">
        <f t="shared" si="30"/>
        <v>0.54</v>
      </c>
      <c r="I109" s="7">
        <f t="shared" si="31"/>
        <v>104.75999999999999</v>
      </c>
      <c r="J109" s="9">
        <f t="shared" si="32"/>
        <v>1.1639999999999999</v>
      </c>
    </row>
    <row r="110" spans="1:10" ht="15.75" customHeight="1">
      <c r="A110" s="196"/>
      <c r="B110" s="64">
        <f t="shared" si="33"/>
        <v>2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4"/>
        <v>194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1605.1559999999988</v>
      </c>
      <c r="J110" s="9">
        <f t="shared" si="32"/>
        <v>4.8641090909090874</v>
      </c>
    </row>
    <row r="111" spans="1:10" ht="15.75" customHeight="1">
      <c r="A111" s="196"/>
      <c r="B111" s="64">
        <f t="shared" si="33"/>
        <v>2</v>
      </c>
      <c r="C111" s="219"/>
      <c r="D111" s="41" t="s">
        <v>8</v>
      </c>
      <c r="E111" s="6">
        <v>0.107</v>
      </c>
      <c r="F111" s="53">
        <f t="shared" si="34"/>
        <v>194</v>
      </c>
      <c r="G111" s="49">
        <v>28</v>
      </c>
      <c r="H111" s="4">
        <f t="shared" si="30"/>
        <v>2.996</v>
      </c>
      <c r="I111" s="7">
        <f t="shared" si="31"/>
        <v>581.22399999999993</v>
      </c>
      <c r="J111" s="9">
        <f t="shared" si="32"/>
        <v>20.757999999999999</v>
      </c>
    </row>
    <row r="112" spans="1:10" ht="15.75" customHeight="1">
      <c r="A112" s="196"/>
      <c r="B112" s="64">
        <f t="shared" si="33"/>
        <v>2</v>
      </c>
      <c r="C112" s="219"/>
      <c r="D112" s="41" t="s">
        <v>87</v>
      </c>
      <c r="E112" s="6">
        <v>6.0000000000000001E-3</v>
      </c>
      <c r="F112" s="53">
        <f t="shared" si="34"/>
        <v>194</v>
      </c>
      <c r="G112" s="49">
        <v>82</v>
      </c>
      <c r="H112" s="4">
        <f t="shared" si="30"/>
        <v>0.49199999999999999</v>
      </c>
      <c r="I112" s="7">
        <f t="shared" si="31"/>
        <v>95.447999999999993</v>
      </c>
      <c r="J112" s="9">
        <f t="shared" si="32"/>
        <v>1.1639999999999999</v>
      </c>
    </row>
    <row r="113" spans="1:10" ht="15.75" customHeight="1">
      <c r="A113" s="196"/>
      <c r="B113" s="64">
        <f t="shared" si="33"/>
        <v>2</v>
      </c>
      <c r="C113" s="219"/>
      <c r="D113" s="41" t="s">
        <v>9</v>
      </c>
      <c r="E113" s="6">
        <v>1.3000000000000001E-2</v>
      </c>
      <c r="F113" s="53">
        <f t="shared" si="34"/>
        <v>194</v>
      </c>
      <c r="G113" s="49">
        <v>44</v>
      </c>
      <c r="H113" s="4">
        <f t="shared" si="30"/>
        <v>0.57200000000000006</v>
      </c>
      <c r="I113" s="7">
        <f t="shared" si="31"/>
        <v>110.96800000000002</v>
      </c>
      <c r="J113" s="9">
        <f t="shared" si="32"/>
        <v>2.5220000000000002</v>
      </c>
    </row>
    <row r="114" spans="1:10" ht="15.75" customHeight="1">
      <c r="A114" s="196"/>
      <c r="B114" s="64">
        <f t="shared" si="33"/>
        <v>2</v>
      </c>
      <c r="C114" s="219"/>
      <c r="D114" s="42" t="s">
        <v>11</v>
      </c>
      <c r="E114" s="6">
        <v>1.2E-2</v>
      </c>
      <c r="F114" s="53">
        <f t="shared" si="34"/>
        <v>194</v>
      </c>
      <c r="G114" s="49">
        <v>28</v>
      </c>
      <c r="H114" s="4">
        <f t="shared" si="30"/>
        <v>0.33600000000000002</v>
      </c>
      <c r="I114" s="7">
        <f t="shared" si="31"/>
        <v>65.183999999999997</v>
      </c>
      <c r="J114" s="9">
        <f t="shared" si="32"/>
        <v>2.3279999999999998</v>
      </c>
    </row>
    <row r="115" spans="1:10" ht="15.75" customHeight="1">
      <c r="A115" s="196"/>
      <c r="B115" s="64">
        <f t="shared" si="33"/>
        <v>2</v>
      </c>
      <c r="C115" s="219"/>
      <c r="D115" s="42" t="s">
        <v>7</v>
      </c>
      <c r="E115" s="6">
        <v>3.0000000000000001E-3</v>
      </c>
      <c r="F115" s="53">
        <f t="shared" si="34"/>
        <v>194</v>
      </c>
      <c r="G115" s="49">
        <v>90</v>
      </c>
      <c r="H115" s="4">
        <f t="shared" si="30"/>
        <v>0.27</v>
      </c>
      <c r="I115" s="7">
        <f t="shared" si="31"/>
        <v>52.379999999999995</v>
      </c>
      <c r="J115" s="9">
        <f t="shared" si="32"/>
        <v>0.58199999999999996</v>
      </c>
    </row>
    <row r="116" spans="1:10" ht="15.75" customHeight="1">
      <c r="A116" s="196"/>
      <c r="B116" s="64">
        <f t="shared" si="33"/>
        <v>2</v>
      </c>
      <c r="C116" s="219"/>
      <c r="D116" s="42" t="s">
        <v>32</v>
      </c>
      <c r="E116" s="6">
        <v>6.0000000000000001E-3</v>
      </c>
      <c r="F116" s="53">
        <f t="shared" si="34"/>
        <v>194</v>
      </c>
      <c r="G116" s="49">
        <v>170</v>
      </c>
      <c r="H116" s="4">
        <f t="shared" si="30"/>
        <v>1.02</v>
      </c>
      <c r="I116" s="7">
        <f t="shared" si="31"/>
        <v>197.88</v>
      </c>
      <c r="J116" s="9">
        <f t="shared" si="32"/>
        <v>1.1639999999999999</v>
      </c>
    </row>
    <row r="117" spans="1:10" ht="15.75" customHeight="1">
      <c r="A117" s="196"/>
      <c r="B117" s="64">
        <f t="shared" si="33"/>
        <v>2</v>
      </c>
      <c r="C117" s="220"/>
      <c r="D117" s="42" t="s">
        <v>79</v>
      </c>
      <c r="E117" s="6">
        <v>0.188</v>
      </c>
      <c r="F117" s="53">
        <f t="shared" si="34"/>
        <v>194</v>
      </c>
      <c r="G117" s="49"/>
      <c r="H117" s="4"/>
      <c r="I117" s="7"/>
      <c r="J117" s="9">
        <f t="shared" si="32"/>
        <v>36.472000000000001</v>
      </c>
    </row>
    <row r="118" spans="1:10" ht="15.75" customHeight="1">
      <c r="A118" s="196"/>
      <c r="B118" s="64">
        <f t="shared" si="33"/>
        <v>2</v>
      </c>
      <c r="C118" s="221" t="s">
        <v>86</v>
      </c>
      <c r="D118" s="41" t="s">
        <v>81</v>
      </c>
      <c r="E118" s="6">
        <v>0.06</v>
      </c>
      <c r="F118" s="53">
        <f t="shared" si="34"/>
        <v>194</v>
      </c>
      <c r="G118" s="49">
        <v>330</v>
      </c>
      <c r="H118" s="4">
        <f t="shared" si="30"/>
        <v>19.8</v>
      </c>
      <c r="I118" s="7">
        <f t="shared" si="31"/>
        <v>3841.2</v>
      </c>
      <c r="J118" s="9">
        <f t="shared" si="32"/>
        <v>11.639999999999999</v>
      </c>
    </row>
    <row r="119" spans="1:10" ht="15.75" customHeight="1">
      <c r="A119" s="196"/>
      <c r="B119" s="64">
        <f t="shared" si="33"/>
        <v>2</v>
      </c>
      <c r="C119" s="222"/>
      <c r="D119" s="41" t="s">
        <v>9</v>
      </c>
      <c r="E119" s="6">
        <v>3.0000000000000001E-3</v>
      </c>
      <c r="F119" s="53">
        <f t="shared" si="34"/>
        <v>194</v>
      </c>
      <c r="G119" s="49">
        <v>44</v>
      </c>
      <c r="H119" s="4">
        <f t="shared" si="30"/>
        <v>0.13200000000000001</v>
      </c>
      <c r="I119" s="7">
        <f t="shared" si="31"/>
        <v>25.607999999999997</v>
      </c>
      <c r="J119" s="9">
        <f t="shared" si="32"/>
        <v>0.58199999999999996</v>
      </c>
    </row>
    <row r="120" spans="1:10" ht="15.75" customHeight="1">
      <c r="A120" s="196"/>
      <c r="B120" s="64">
        <f t="shared" si="33"/>
        <v>2</v>
      </c>
      <c r="C120" s="223"/>
      <c r="D120" s="41" t="s">
        <v>11</v>
      </c>
      <c r="E120" s="6">
        <v>3.0000000000000001E-3</v>
      </c>
      <c r="F120" s="53">
        <f t="shared" si="34"/>
        <v>194</v>
      </c>
      <c r="G120" s="49">
        <v>28</v>
      </c>
      <c r="H120" s="4">
        <f t="shared" si="30"/>
        <v>8.4000000000000005E-2</v>
      </c>
      <c r="I120" s="7">
        <f t="shared" si="31"/>
        <v>16.295999999999999</v>
      </c>
      <c r="J120" s="9">
        <f t="shared" si="32"/>
        <v>0.58199999999999996</v>
      </c>
    </row>
    <row r="121" spans="1:10" ht="15.75" customHeight="1">
      <c r="A121" s="196"/>
      <c r="B121" s="64">
        <f t="shared" si="33"/>
        <v>2</v>
      </c>
      <c r="C121" s="238" t="s">
        <v>42</v>
      </c>
      <c r="D121" s="41" t="s">
        <v>43</v>
      </c>
      <c r="E121" s="6">
        <v>5.0999999999999997E-2</v>
      </c>
      <c r="F121" s="53">
        <f t="shared" si="34"/>
        <v>194</v>
      </c>
      <c r="G121" s="49">
        <v>50</v>
      </c>
      <c r="H121" s="4">
        <f>G121*E121</f>
        <v>2.5499999999999998</v>
      </c>
      <c r="I121" s="7">
        <f t="shared" si="31"/>
        <v>494.7</v>
      </c>
      <c r="J121" s="9">
        <f t="shared" si="32"/>
        <v>9.8940000000000001</v>
      </c>
    </row>
    <row r="122" spans="1:10" ht="15.75" customHeight="1">
      <c r="A122" s="196"/>
      <c r="B122" s="64">
        <f t="shared" si="33"/>
        <v>2</v>
      </c>
      <c r="C122" s="238"/>
      <c r="D122" s="41" t="s">
        <v>27</v>
      </c>
      <c r="E122" s="6">
        <v>5.0000000000000001E-3</v>
      </c>
      <c r="F122" s="53">
        <f t="shared" si="34"/>
        <v>194</v>
      </c>
      <c r="G122" s="49">
        <v>710</v>
      </c>
      <c r="H122" s="4">
        <f>G122*E122</f>
        <v>3.5500000000000003</v>
      </c>
      <c r="I122" s="7">
        <f t="shared" si="31"/>
        <v>688.69999999999993</v>
      </c>
      <c r="J122" s="9">
        <f t="shared" si="32"/>
        <v>0.97</v>
      </c>
    </row>
    <row r="123" spans="1:10" ht="15.75" customHeight="1">
      <c r="A123" s="196"/>
      <c r="B123" s="64">
        <f t="shared" si="33"/>
        <v>2</v>
      </c>
      <c r="C123" s="235" t="s">
        <v>92</v>
      </c>
      <c r="D123" s="41" t="s">
        <v>25</v>
      </c>
      <c r="E123" s="6">
        <v>4.5999999999999999E-2</v>
      </c>
      <c r="F123" s="53">
        <f t="shared" si="34"/>
        <v>194</v>
      </c>
      <c r="G123" s="49">
        <v>150</v>
      </c>
      <c r="H123" s="4">
        <f t="shared" si="30"/>
        <v>6.8999999999999995</v>
      </c>
      <c r="I123" s="7">
        <f t="shared" si="31"/>
        <v>1338.6</v>
      </c>
      <c r="J123" s="9">
        <f t="shared" si="32"/>
        <v>8.9239999999999995</v>
      </c>
    </row>
    <row r="124" spans="1:10" ht="15.75" customHeight="1">
      <c r="A124" s="196"/>
      <c r="B124" s="64">
        <f t="shared" si="33"/>
        <v>2</v>
      </c>
      <c r="C124" s="236"/>
      <c r="D124" s="41" t="s">
        <v>12</v>
      </c>
      <c r="E124" s="6">
        <v>2.4E-2</v>
      </c>
      <c r="F124" s="53">
        <f t="shared" si="34"/>
        <v>194</v>
      </c>
      <c r="G124" s="49">
        <v>46</v>
      </c>
      <c r="H124" s="4">
        <f t="shared" si="30"/>
        <v>1.1040000000000001</v>
      </c>
      <c r="I124" s="7">
        <f t="shared" si="31"/>
        <v>214.17599999999999</v>
      </c>
      <c r="J124" s="9">
        <f t="shared" si="32"/>
        <v>4.6559999999999997</v>
      </c>
    </row>
    <row r="125" spans="1:10" ht="15.75" customHeight="1">
      <c r="A125" s="196"/>
      <c r="B125" s="64">
        <f t="shared" si="33"/>
        <v>2</v>
      </c>
      <c r="C125" s="236"/>
      <c r="D125" s="41" t="s">
        <v>13</v>
      </c>
      <c r="E125" s="45">
        <v>2.0000000000000001E-4</v>
      </c>
      <c r="F125" s="53">
        <f t="shared" si="34"/>
        <v>194</v>
      </c>
      <c r="G125" s="49">
        <v>440</v>
      </c>
      <c r="H125" s="4">
        <f t="shared" si="30"/>
        <v>8.8000000000000009E-2</v>
      </c>
      <c r="I125" s="7">
        <f t="shared" si="31"/>
        <v>17.071999999999999</v>
      </c>
      <c r="J125" s="9">
        <f t="shared" si="32"/>
        <v>3.8800000000000001E-2</v>
      </c>
    </row>
    <row r="126" spans="1:10" ht="15.75" customHeight="1">
      <c r="A126" s="196"/>
      <c r="B126" s="64">
        <f t="shared" si="33"/>
        <v>2</v>
      </c>
      <c r="C126" s="237"/>
      <c r="D126" s="41" t="s">
        <v>79</v>
      </c>
      <c r="E126" s="6">
        <v>0.17199999999999999</v>
      </c>
      <c r="F126" s="53">
        <f t="shared" si="34"/>
        <v>194</v>
      </c>
      <c r="G126" s="49"/>
      <c r="H126" s="4"/>
      <c r="I126" s="7"/>
      <c r="J126" s="9">
        <f t="shared" si="32"/>
        <v>33.367999999999995</v>
      </c>
    </row>
    <row r="127" spans="1:10" ht="15.75" customHeight="1">
      <c r="A127" s="196"/>
      <c r="B127" s="64">
        <f t="shared" si="33"/>
        <v>2</v>
      </c>
      <c r="C127" s="3" t="s">
        <v>38</v>
      </c>
      <c r="D127" s="46" t="s">
        <v>38</v>
      </c>
      <c r="E127" s="6">
        <v>0.04</v>
      </c>
      <c r="F127" s="53">
        <f t="shared" si="34"/>
        <v>194</v>
      </c>
      <c r="G127" s="49">
        <v>32</v>
      </c>
      <c r="H127" s="4">
        <f t="shared" si="30"/>
        <v>1.28</v>
      </c>
      <c r="I127" s="7">
        <f t="shared" si="31"/>
        <v>248.32</v>
      </c>
      <c r="J127" s="9">
        <f t="shared" si="32"/>
        <v>7.76</v>
      </c>
    </row>
    <row r="128" spans="1:10" ht="15.75" customHeight="1">
      <c r="A128" s="210" t="s">
        <v>41</v>
      </c>
      <c r="B128" s="210"/>
      <c r="C128" s="210"/>
      <c r="D128" s="210"/>
      <c r="E128" s="88"/>
      <c r="F128" s="88"/>
      <c r="G128" s="88"/>
      <c r="H128" s="2">
        <f>SUM(H107:H127)</f>
        <v>60.999999999999986</v>
      </c>
      <c r="I128" s="2">
        <f t="shared" ref="I128:J128" si="35">SUM(I107:I127)</f>
        <v>11834.000000000002</v>
      </c>
      <c r="J128" s="2">
        <f t="shared" si="35"/>
        <v>171.54890909090909</v>
      </c>
    </row>
    <row r="129" spans="1:10" ht="15.75" customHeight="1">
      <c r="A129" s="196" t="s">
        <v>63</v>
      </c>
      <c r="B129" s="61">
        <v>2</v>
      </c>
      <c r="C129" s="217" t="s">
        <v>78</v>
      </c>
      <c r="D129" s="41" t="s">
        <v>6</v>
      </c>
      <c r="E129" s="6">
        <v>4.5999999999999999E-2</v>
      </c>
      <c r="F129" s="49">
        <f>B129*62</f>
        <v>124</v>
      </c>
      <c r="G129" s="49">
        <v>20</v>
      </c>
      <c r="H129" s="4">
        <f>G129*E129</f>
        <v>0.91999999999999993</v>
      </c>
      <c r="I129" s="7">
        <f>J129*G129</f>
        <v>114.08</v>
      </c>
      <c r="J129" s="9">
        <f>F129*E129</f>
        <v>5.7039999999999997</v>
      </c>
    </row>
    <row r="130" spans="1:10" ht="15.75" customHeight="1">
      <c r="A130" s="196"/>
      <c r="B130" s="64">
        <f>B129</f>
        <v>2</v>
      </c>
      <c r="C130" s="217"/>
      <c r="D130" s="41" t="s">
        <v>102</v>
      </c>
      <c r="E130" s="6">
        <v>0.02</v>
      </c>
      <c r="F130" s="53">
        <f>F129</f>
        <v>124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200.88</v>
      </c>
      <c r="J130" s="9">
        <f t="shared" ref="J130:J151" si="38">F130*E130</f>
        <v>2.48</v>
      </c>
    </row>
    <row r="131" spans="1:10" ht="15.75" customHeight="1">
      <c r="A131" s="196"/>
      <c r="B131" s="64">
        <f t="shared" ref="B131:B151" si="39">B130</f>
        <v>2</v>
      </c>
      <c r="C131" s="217"/>
      <c r="D131" s="42" t="s">
        <v>7</v>
      </c>
      <c r="E131" s="6">
        <v>3.0000000000000001E-3</v>
      </c>
      <c r="F131" s="53">
        <f t="shared" ref="F131:F151" si="40">F130</f>
        <v>124</v>
      </c>
      <c r="G131" s="51">
        <v>90</v>
      </c>
      <c r="H131" s="4">
        <f t="shared" si="36"/>
        <v>0.27</v>
      </c>
      <c r="I131" s="7">
        <f t="shared" si="37"/>
        <v>33.479999999999997</v>
      </c>
      <c r="J131" s="9">
        <f t="shared" si="38"/>
        <v>0.372</v>
      </c>
    </row>
    <row r="132" spans="1:10" ht="15.75" customHeight="1">
      <c r="A132" s="196"/>
      <c r="B132" s="64">
        <f t="shared" si="39"/>
        <v>2</v>
      </c>
      <c r="C132" s="217"/>
      <c r="D132" s="41" t="s">
        <v>9</v>
      </c>
      <c r="E132" s="6">
        <v>1.3000000000000001E-2</v>
      </c>
      <c r="F132" s="53">
        <f t="shared" si="40"/>
        <v>124</v>
      </c>
      <c r="G132" s="51">
        <v>44</v>
      </c>
      <c r="H132" s="4">
        <f t="shared" si="36"/>
        <v>0.57200000000000006</v>
      </c>
      <c r="I132" s="7">
        <f t="shared" si="37"/>
        <v>70.927999999999997</v>
      </c>
      <c r="J132" s="9">
        <f t="shared" si="38"/>
        <v>1.6120000000000001</v>
      </c>
    </row>
    <row r="133" spans="1:10" ht="15.75" customHeight="1">
      <c r="A133" s="196"/>
      <c r="B133" s="64">
        <f t="shared" si="39"/>
        <v>2</v>
      </c>
      <c r="C133" s="218" t="s">
        <v>72</v>
      </c>
      <c r="D133" s="41" t="s">
        <v>8</v>
      </c>
      <c r="E133" s="6">
        <v>0.107</v>
      </c>
      <c r="F133" s="53">
        <f t="shared" si="40"/>
        <v>124</v>
      </c>
      <c r="G133" s="49">
        <v>28</v>
      </c>
      <c r="H133" s="4">
        <f t="shared" si="36"/>
        <v>2.996</v>
      </c>
      <c r="I133" s="47">
        <f t="shared" si="37"/>
        <v>371.50399999999996</v>
      </c>
      <c r="J133" s="29">
        <f t="shared" si="38"/>
        <v>13.267999999999999</v>
      </c>
    </row>
    <row r="134" spans="1:10" ht="15.75" customHeight="1">
      <c r="A134" s="196"/>
      <c r="B134" s="64">
        <f t="shared" si="39"/>
        <v>2</v>
      </c>
      <c r="C134" s="219"/>
      <c r="D134" s="41" t="s">
        <v>73</v>
      </c>
      <c r="E134" s="6">
        <v>5.0000000000000001E-3</v>
      </c>
      <c r="F134" s="53">
        <f t="shared" si="40"/>
        <v>124</v>
      </c>
      <c r="G134" s="49">
        <v>40</v>
      </c>
      <c r="H134" s="4">
        <f t="shared" si="36"/>
        <v>0.2</v>
      </c>
      <c r="I134" s="47">
        <f t="shared" si="37"/>
        <v>24.8</v>
      </c>
      <c r="J134" s="29">
        <f t="shared" si="38"/>
        <v>0.62</v>
      </c>
    </row>
    <row r="135" spans="1:10" ht="15.75" customHeight="1">
      <c r="A135" s="196"/>
      <c r="B135" s="64">
        <f t="shared" si="39"/>
        <v>2</v>
      </c>
      <c r="C135" s="219"/>
      <c r="D135" s="41" t="s">
        <v>9</v>
      </c>
      <c r="E135" s="6">
        <v>1.3000000000000001E-2</v>
      </c>
      <c r="F135" s="53">
        <f t="shared" si="40"/>
        <v>124</v>
      </c>
      <c r="G135" s="49">
        <v>44</v>
      </c>
      <c r="H135" s="4">
        <f t="shared" si="36"/>
        <v>0.57200000000000006</v>
      </c>
      <c r="I135" s="47">
        <f t="shared" si="37"/>
        <v>70.927999999999997</v>
      </c>
      <c r="J135" s="29">
        <f t="shared" si="38"/>
        <v>1.6120000000000001</v>
      </c>
    </row>
    <row r="136" spans="1:10" ht="15.75" customHeight="1">
      <c r="A136" s="196"/>
      <c r="B136" s="64">
        <f t="shared" si="39"/>
        <v>2</v>
      </c>
      <c r="C136" s="219"/>
      <c r="D136" s="42" t="s">
        <v>11</v>
      </c>
      <c r="E136" s="6">
        <v>6.0000000000000001E-3</v>
      </c>
      <c r="F136" s="53">
        <f t="shared" si="40"/>
        <v>124</v>
      </c>
      <c r="G136" s="49">
        <v>28</v>
      </c>
      <c r="H136" s="4">
        <f t="shared" si="36"/>
        <v>0.16800000000000001</v>
      </c>
      <c r="I136" s="47">
        <f t="shared" si="37"/>
        <v>20.832000000000001</v>
      </c>
      <c r="J136" s="29">
        <f t="shared" si="38"/>
        <v>0.74399999999999999</v>
      </c>
    </row>
    <row r="137" spans="1:10" ht="15.75" customHeight="1">
      <c r="A137" s="196"/>
      <c r="B137" s="64">
        <f t="shared" si="39"/>
        <v>2</v>
      </c>
      <c r="C137" s="219"/>
      <c r="D137" s="42" t="s">
        <v>7</v>
      </c>
      <c r="E137" s="6">
        <v>5.0000000000000001E-3</v>
      </c>
      <c r="F137" s="53">
        <f t="shared" si="40"/>
        <v>124</v>
      </c>
      <c r="G137" s="49">
        <v>90</v>
      </c>
      <c r="H137" s="4">
        <f t="shared" si="36"/>
        <v>0.45</v>
      </c>
      <c r="I137" s="47">
        <f t="shared" si="37"/>
        <v>55.8</v>
      </c>
      <c r="J137" s="29">
        <f t="shared" si="38"/>
        <v>0.62</v>
      </c>
    </row>
    <row r="138" spans="1:10" ht="15.75" customHeight="1">
      <c r="A138" s="196"/>
      <c r="B138" s="64">
        <f t="shared" si="39"/>
        <v>2</v>
      </c>
      <c r="C138" s="220"/>
      <c r="D138" s="42" t="s">
        <v>79</v>
      </c>
      <c r="E138" s="6">
        <v>0.188</v>
      </c>
      <c r="F138" s="53">
        <f t="shared" si="40"/>
        <v>124</v>
      </c>
      <c r="G138" s="49"/>
      <c r="H138" s="4"/>
      <c r="I138" s="47"/>
      <c r="J138" s="29">
        <f t="shared" si="38"/>
        <v>23.312000000000001</v>
      </c>
    </row>
    <row r="139" spans="1:10" ht="15.75" customHeight="1">
      <c r="A139" s="196"/>
      <c r="B139" s="64">
        <f t="shared" si="39"/>
        <v>2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40"/>
        <v>124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3999.2479999999987</v>
      </c>
      <c r="J139" s="29">
        <f t="shared" si="38"/>
        <v>12.118933333333329</v>
      </c>
    </row>
    <row r="140" spans="1:10" ht="15.75" customHeight="1">
      <c r="A140" s="196"/>
      <c r="B140" s="64">
        <f t="shared" si="39"/>
        <v>2</v>
      </c>
      <c r="C140" s="236"/>
      <c r="D140" s="42" t="s">
        <v>7</v>
      </c>
      <c r="E140" s="6">
        <v>5.0000000000000001E-3</v>
      </c>
      <c r="F140" s="53">
        <f t="shared" si="40"/>
        <v>124</v>
      </c>
      <c r="G140" s="49">
        <v>90</v>
      </c>
      <c r="H140" s="4">
        <f t="shared" si="36"/>
        <v>0.45</v>
      </c>
      <c r="I140" s="47">
        <f t="shared" si="37"/>
        <v>55.8</v>
      </c>
      <c r="J140" s="29">
        <f t="shared" si="38"/>
        <v>0.62</v>
      </c>
    </row>
    <row r="141" spans="1:10" ht="15.75" customHeight="1">
      <c r="A141" s="196"/>
      <c r="B141" s="64">
        <f t="shared" si="39"/>
        <v>2</v>
      </c>
      <c r="C141" s="236"/>
      <c r="D141" s="42" t="s">
        <v>32</v>
      </c>
      <c r="E141" s="6">
        <v>1.2E-2</v>
      </c>
      <c r="F141" s="53">
        <f t="shared" si="40"/>
        <v>124</v>
      </c>
      <c r="G141" s="51">
        <v>170</v>
      </c>
      <c r="H141" s="4">
        <f>G141*E141</f>
        <v>2.04</v>
      </c>
      <c r="I141" s="47">
        <f t="shared" si="37"/>
        <v>252.96</v>
      </c>
      <c r="J141" s="29">
        <f t="shared" si="38"/>
        <v>1.488</v>
      </c>
    </row>
    <row r="142" spans="1:10" ht="15.75" customHeight="1">
      <c r="A142" s="196"/>
      <c r="B142" s="64">
        <f t="shared" si="39"/>
        <v>2</v>
      </c>
      <c r="C142" s="236"/>
      <c r="D142" s="42" t="s">
        <v>11</v>
      </c>
      <c r="E142" s="6">
        <v>1.7999999999999999E-2</v>
      </c>
      <c r="F142" s="53">
        <f t="shared" si="40"/>
        <v>124</v>
      </c>
      <c r="G142" s="49">
        <v>28</v>
      </c>
      <c r="H142" s="4">
        <f t="shared" si="36"/>
        <v>0.504</v>
      </c>
      <c r="I142" s="47">
        <f t="shared" si="37"/>
        <v>62.495999999999995</v>
      </c>
      <c r="J142" s="29">
        <f t="shared" si="38"/>
        <v>2.2319999999999998</v>
      </c>
    </row>
    <row r="143" spans="1:10" ht="15.75" customHeight="1">
      <c r="A143" s="196"/>
      <c r="B143" s="64">
        <f t="shared" si="39"/>
        <v>2</v>
      </c>
      <c r="C143" s="237"/>
      <c r="D143" s="41" t="s">
        <v>16</v>
      </c>
      <c r="E143" s="6">
        <v>4.0000000000000001E-3</v>
      </c>
      <c r="F143" s="53">
        <f t="shared" si="40"/>
        <v>124</v>
      </c>
      <c r="G143" s="49">
        <v>50</v>
      </c>
      <c r="H143" s="4">
        <f t="shared" si="36"/>
        <v>0.2</v>
      </c>
      <c r="I143" s="47">
        <f t="shared" si="37"/>
        <v>24.8</v>
      </c>
      <c r="J143" s="29">
        <f t="shared" si="38"/>
        <v>0.496</v>
      </c>
    </row>
    <row r="144" spans="1:10" ht="15.75" customHeight="1">
      <c r="A144" s="196"/>
      <c r="B144" s="64">
        <f t="shared" si="39"/>
        <v>2</v>
      </c>
      <c r="C144" s="226" t="s">
        <v>37</v>
      </c>
      <c r="D144" s="41" t="s">
        <v>8</v>
      </c>
      <c r="E144" s="6">
        <v>0.17100000000000001</v>
      </c>
      <c r="F144" s="53">
        <f t="shared" si="40"/>
        <v>124</v>
      </c>
      <c r="G144" s="49">
        <v>28</v>
      </c>
      <c r="H144" s="4">
        <f t="shared" si="36"/>
        <v>4.7880000000000003</v>
      </c>
      <c r="I144" s="7">
        <f t="shared" si="37"/>
        <v>593.71199999999999</v>
      </c>
      <c r="J144" s="9">
        <f t="shared" si="38"/>
        <v>21.204000000000001</v>
      </c>
    </row>
    <row r="145" spans="1:15" ht="15.75" customHeight="1">
      <c r="A145" s="196"/>
      <c r="B145" s="64">
        <f t="shared" si="39"/>
        <v>2</v>
      </c>
      <c r="C145" s="227"/>
      <c r="D145" s="41" t="s">
        <v>27</v>
      </c>
      <c r="E145" s="6">
        <v>5.0000000000000001E-3</v>
      </c>
      <c r="F145" s="53">
        <f t="shared" si="40"/>
        <v>124</v>
      </c>
      <c r="G145" s="49">
        <v>710</v>
      </c>
      <c r="H145" s="4">
        <f t="shared" si="36"/>
        <v>3.5500000000000003</v>
      </c>
      <c r="I145" s="7">
        <f t="shared" si="37"/>
        <v>440.2</v>
      </c>
      <c r="J145" s="9">
        <f t="shared" si="38"/>
        <v>0.62</v>
      </c>
    </row>
    <row r="146" spans="1:15" ht="15.75" customHeight="1">
      <c r="A146" s="196"/>
      <c r="B146" s="64">
        <f t="shared" si="39"/>
        <v>2</v>
      </c>
      <c r="C146" s="228"/>
      <c r="D146" s="41" t="s">
        <v>69</v>
      </c>
      <c r="E146" s="6">
        <v>2.4E-2</v>
      </c>
      <c r="F146" s="53">
        <f t="shared" si="40"/>
        <v>124</v>
      </c>
      <c r="G146" s="49">
        <v>90</v>
      </c>
      <c r="H146" s="4">
        <f t="shared" si="36"/>
        <v>2.16</v>
      </c>
      <c r="I146" s="7">
        <f t="shared" si="37"/>
        <v>267.83999999999997</v>
      </c>
      <c r="J146" s="9">
        <f t="shared" si="38"/>
        <v>2.976</v>
      </c>
    </row>
    <row r="147" spans="1:15" ht="15.75" customHeight="1">
      <c r="A147" s="196"/>
      <c r="B147" s="64">
        <f t="shared" si="39"/>
        <v>2</v>
      </c>
      <c r="C147" s="218" t="s">
        <v>39</v>
      </c>
      <c r="D147" s="41" t="s">
        <v>76</v>
      </c>
      <c r="E147" s="8">
        <v>0.02</v>
      </c>
      <c r="F147" s="53">
        <f t="shared" si="40"/>
        <v>124</v>
      </c>
      <c r="G147" s="49">
        <v>250</v>
      </c>
      <c r="H147" s="4">
        <f t="shared" si="36"/>
        <v>5</v>
      </c>
      <c r="I147" s="7">
        <f t="shared" si="37"/>
        <v>620</v>
      </c>
      <c r="J147" s="9">
        <f t="shared" si="38"/>
        <v>2.48</v>
      </c>
      <c r="L147"/>
      <c r="M147"/>
      <c r="N147"/>
      <c r="O147"/>
    </row>
    <row r="148" spans="1:15" s="17" customFormat="1" ht="15.75" customHeight="1">
      <c r="A148" s="196"/>
      <c r="B148" s="64">
        <f t="shared" si="39"/>
        <v>2</v>
      </c>
      <c r="C148" s="219"/>
      <c r="D148" s="41" t="s">
        <v>12</v>
      </c>
      <c r="E148" s="8">
        <v>0.02</v>
      </c>
      <c r="F148" s="53">
        <f t="shared" si="40"/>
        <v>124</v>
      </c>
      <c r="G148" s="49">
        <v>46</v>
      </c>
      <c r="H148" s="4">
        <f t="shared" si="36"/>
        <v>0.92</v>
      </c>
      <c r="I148" s="7">
        <f t="shared" si="37"/>
        <v>114.08</v>
      </c>
      <c r="J148" s="9">
        <f t="shared" si="38"/>
        <v>2.48</v>
      </c>
      <c r="K148"/>
      <c r="L148"/>
      <c r="M148"/>
      <c r="N148"/>
      <c r="O148"/>
    </row>
    <row r="149" spans="1:15" ht="15.75" customHeight="1">
      <c r="A149" s="196"/>
      <c r="B149" s="64">
        <f t="shared" si="39"/>
        <v>2</v>
      </c>
      <c r="C149" s="219"/>
      <c r="D149" s="41" t="s">
        <v>13</v>
      </c>
      <c r="E149" s="20">
        <v>2.0000000000000001E-4</v>
      </c>
      <c r="F149" s="53">
        <f t="shared" si="40"/>
        <v>124</v>
      </c>
      <c r="G149" s="49">
        <v>440</v>
      </c>
      <c r="H149" s="4">
        <f t="shared" si="36"/>
        <v>8.8000000000000009E-2</v>
      </c>
      <c r="I149" s="7">
        <f t="shared" si="37"/>
        <v>10.912000000000001</v>
      </c>
      <c r="J149" s="9">
        <f t="shared" si="38"/>
        <v>2.4800000000000003E-2</v>
      </c>
      <c r="L149"/>
      <c r="M149"/>
      <c r="N149"/>
      <c r="O149"/>
    </row>
    <row r="150" spans="1:15" ht="15.75" customHeight="1">
      <c r="A150" s="196"/>
      <c r="B150" s="64">
        <f t="shared" si="39"/>
        <v>2</v>
      </c>
      <c r="C150" s="220"/>
      <c r="D150" s="41" t="s">
        <v>79</v>
      </c>
      <c r="E150" s="8">
        <v>0.2</v>
      </c>
      <c r="F150" s="53">
        <f t="shared" si="40"/>
        <v>124</v>
      </c>
      <c r="G150" s="49"/>
      <c r="H150" s="4"/>
      <c r="I150" s="7"/>
      <c r="J150" s="9">
        <f t="shared" si="38"/>
        <v>24.8</v>
      </c>
      <c r="L150"/>
      <c r="M150"/>
      <c r="N150"/>
      <c r="O150"/>
    </row>
    <row r="151" spans="1:15" ht="15.75" customHeight="1">
      <c r="A151" s="196"/>
      <c r="B151" s="61">
        <f t="shared" si="39"/>
        <v>2</v>
      </c>
      <c r="C151" s="3" t="s">
        <v>38</v>
      </c>
      <c r="D151" s="46" t="s">
        <v>38</v>
      </c>
      <c r="E151" s="6">
        <v>0.04</v>
      </c>
      <c r="F151" s="53">
        <f t="shared" si="40"/>
        <v>124</v>
      </c>
      <c r="G151" s="49">
        <v>32</v>
      </c>
      <c r="H151" s="4">
        <f t="shared" si="36"/>
        <v>1.28</v>
      </c>
      <c r="I151" s="47">
        <f t="shared" si="37"/>
        <v>158.72</v>
      </c>
      <c r="J151" s="29">
        <f t="shared" si="38"/>
        <v>4.96</v>
      </c>
      <c r="L151" s="18"/>
    </row>
    <row r="152" spans="1:15" ht="15.75" customHeight="1">
      <c r="A152" s="210" t="s">
        <v>41</v>
      </c>
      <c r="B152" s="210"/>
      <c r="C152" s="210"/>
      <c r="D152" s="210"/>
      <c r="E152" s="88"/>
      <c r="F152" s="88"/>
      <c r="G152" s="88"/>
      <c r="H152" s="2">
        <f>SUM(H129:H151)</f>
        <v>60.999999999999993</v>
      </c>
      <c r="I152" s="2">
        <f t="shared" ref="I152:J152" si="41">SUM(I129:I151)</f>
        <v>7564</v>
      </c>
      <c r="J152" s="2">
        <f t="shared" si="41"/>
        <v>126.84373333333332</v>
      </c>
      <c r="L152"/>
      <c r="M152"/>
      <c r="N152"/>
      <c r="O152"/>
    </row>
    <row r="153" spans="1:15" customFormat="1" ht="15.75" customHeight="1"/>
    <row r="154" spans="1:15" customFormat="1" ht="15.75" customHeight="1"/>
    <row r="155" spans="1:15" customFormat="1" ht="15.75" customHeight="1"/>
    <row r="156" spans="1:15" customFormat="1" ht="15.75" customHeight="1"/>
    <row r="157" spans="1:15" customFormat="1" ht="15.75" customHeight="1"/>
    <row r="158" spans="1:15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>
      <c r="A159" s="232" t="s">
        <v>64</v>
      </c>
      <c r="B159" s="60">
        <v>1</v>
      </c>
      <c r="C159" s="226" t="s">
        <v>5</v>
      </c>
      <c r="D159" s="41" t="s">
        <v>6</v>
      </c>
      <c r="E159" s="8">
        <v>2.5000000000000001E-2</v>
      </c>
      <c r="F159" s="49">
        <f>B159*97</f>
        <v>97</v>
      </c>
      <c r="G159" s="49">
        <v>20</v>
      </c>
      <c r="H159" s="5">
        <f>G159*E159</f>
        <v>0.5</v>
      </c>
      <c r="I159" s="7">
        <f>J159*G159</f>
        <v>48.500000000000007</v>
      </c>
      <c r="J159" s="9">
        <f>F159*E159</f>
        <v>2.4250000000000003</v>
      </c>
      <c r="L159" s="18"/>
    </row>
    <row r="160" spans="1:15" ht="15.75" customHeight="1">
      <c r="A160" s="233"/>
      <c r="B160" s="63">
        <f>B159</f>
        <v>1</v>
      </c>
      <c r="C160" s="227"/>
      <c r="D160" s="41" t="s">
        <v>7</v>
      </c>
      <c r="E160" s="8">
        <v>6.0000000000000001E-3</v>
      </c>
      <c r="F160" s="53">
        <f>F159</f>
        <v>97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52.379999999999995</v>
      </c>
      <c r="J160" s="9">
        <f t="shared" ref="J160:J176" si="44">F160*E160</f>
        <v>0.58199999999999996</v>
      </c>
      <c r="L160" s="18"/>
    </row>
    <row r="161" spans="1:15" ht="15.75" customHeight="1">
      <c r="A161" s="233"/>
      <c r="B161" s="63">
        <f t="shared" ref="B161:B176" si="45">B160</f>
        <v>1</v>
      </c>
      <c r="C161" s="227"/>
      <c r="D161" s="41" t="s">
        <v>8</v>
      </c>
      <c r="E161" s="8">
        <v>3.4000000000000002E-2</v>
      </c>
      <c r="F161" s="53">
        <f t="shared" ref="F161:F176" si="46">F160</f>
        <v>97</v>
      </c>
      <c r="G161" s="49">
        <v>28</v>
      </c>
      <c r="H161" s="5">
        <f t="shared" si="42"/>
        <v>0.95200000000000007</v>
      </c>
      <c r="I161" s="7">
        <f t="shared" si="43"/>
        <v>92.343999999999994</v>
      </c>
      <c r="J161" s="9">
        <f t="shared" si="44"/>
        <v>3.298</v>
      </c>
      <c r="L161" s="18"/>
    </row>
    <row r="162" spans="1:15" ht="15.75" customHeight="1">
      <c r="A162" s="233"/>
      <c r="B162" s="63">
        <f t="shared" si="45"/>
        <v>1</v>
      </c>
      <c r="C162" s="227"/>
      <c r="D162" s="41" t="s">
        <v>10</v>
      </c>
      <c r="E162" s="8">
        <v>2.5000000000000001E-2</v>
      </c>
      <c r="F162" s="53">
        <f t="shared" si="46"/>
        <v>97</v>
      </c>
      <c r="G162" s="49">
        <v>86</v>
      </c>
      <c r="H162" s="5">
        <f t="shared" si="42"/>
        <v>2.15</v>
      </c>
      <c r="I162" s="7">
        <f t="shared" si="43"/>
        <v>208.55</v>
      </c>
      <c r="J162" s="9">
        <f t="shared" si="44"/>
        <v>2.4250000000000003</v>
      </c>
      <c r="L162" s="18"/>
    </row>
    <row r="163" spans="1:15" ht="15.75" customHeight="1">
      <c r="A163" s="233"/>
      <c r="B163" s="63">
        <f t="shared" si="45"/>
        <v>1</v>
      </c>
      <c r="C163" s="227"/>
      <c r="D163" s="41" t="s">
        <v>9</v>
      </c>
      <c r="E163" s="8">
        <v>1.7999999999999999E-2</v>
      </c>
      <c r="F163" s="53">
        <f t="shared" si="46"/>
        <v>97</v>
      </c>
      <c r="G163" s="49">
        <v>44</v>
      </c>
      <c r="H163" s="5">
        <f t="shared" si="42"/>
        <v>0.79199999999999993</v>
      </c>
      <c r="I163" s="7">
        <f t="shared" si="43"/>
        <v>76.823999999999984</v>
      </c>
      <c r="J163" s="9">
        <f t="shared" si="44"/>
        <v>1.7459999999999998</v>
      </c>
      <c r="L163" s="18"/>
    </row>
    <row r="164" spans="1:15" ht="15.75" customHeight="1">
      <c r="A164" s="233"/>
      <c r="B164" s="63">
        <f t="shared" si="45"/>
        <v>1</v>
      </c>
      <c r="C164" s="228"/>
      <c r="D164" s="41" t="s">
        <v>11</v>
      </c>
      <c r="E164" s="8">
        <v>1.7999999999999999E-2</v>
      </c>
      <c r="F164" s="53">
        <f t="shared" si="46"/>
        <v>97</v>
      </c>
      <c r="G164" s="49">
        <v>28</v>
      </c>
      <c r="H164" s="5">
        <f t="shared" si="42"/>
        <v>0.504</v>
      </c>
      <c r="I164" s="7">
        <f t="shared" si="43"/>
        <v>48.887999999999991</v>
      </c>
      <c r="J164" s="9">
        <f t="shared" si="44"/>
        <v>1.7459999999999998</v>
      </c>
      <c r="L164" s="18"/>
    </row>
    <row r="165" spans="1:15" ht="15.75" customHeight="1">
      <c r="A165" s="233"/>
      <c r="B165" s="63">
        <f t="shared" si="45"/>
        <v>1</v>
      </c>
      <c r="C165" s="218" t="s">
        <v>58</v>
      </c>
      <c r="D165" s="41" t="s">
        <v>8</v>
      </c>
      <c r="E165" s="8">
        <v>0.1</v>
      </c>
      <c r="F165" s="53">
        <f t="shared" si="46"/>
        <v>97</v>
      </c>
      <c r="G165" s="49">
        <v>28</v>
      </c>
      <c r="H165" s="5">
        <f>G165*E165</f>
        <v>2.8000000000000003</v>
      </c>
      <c r="I165" s="7">
        <f t="shared" si="43"/>
        <v>271.60000000000002</v>
      </c>
      <c r="J165" s="9">
        <f t="shared" si="44"/>
        <v>9.7000000000000011</v>
      </c>
      <c r="L165" s="18"/>
    </row>
    <row r="166" spans="1:15" ht="15.75" customHeight="1">
      <c r="A166" s="233"/>
      <c r="B166" s="63">
        <f t="shared" si="45"/>
        <v>1</v>
      </c>
      <c r="C166" s="219"/>
      <c r="D166" s="42" t="s">
        <v>56</v>
      </c>
      <c r="E166" s="6">
        <v>0.01</v>
      </c>
      <c r="F166" s="53">
        <f t="shared" si="46"/>
        <v>97</v>
      </c>
      <c r="G166" s="50">
        <v>50</v>
      </c>
      <c r="H166" s="5">
        <f t="shared" ref="H166:H169" si="47">E166*G166</f>
        <v>0.5</v>
      </c>
      <c r="I166" s="7">
        <f t="shared" si="43"/>
        <v>48.5</v>
      </c>
      <c r="J166" s="6">
        <f t="shared" si="44"/>
        <v>0.97</v>
      </c>
      <c r="L166" s="18"/>
    </row>
    <row r="167" spans="1:15" ht="15.75" customHeight="1">
      <c r="A167" s="233"/>
      <c r="B167" s="63">
        <f t="shared" si="45"/>
        <v>1</v>
      </c>
      <c r="C167" s="219"/>
      <c r="D167" s="42" t="s">
        <v>9</v>
      </c>
      <c r="E167" s="6">
        <v>1.2999999999999999E-2</v>
      </c>
      <c r="F167" s="53">
        <f t="shared" si="46"/>
        <v>97</v>
      </c>
      <c r="G167" s="50">
        <v>44</v>
      </c>
      <c r="H167" s="5">
        <f t="shared" si="47"/>
        <v>0.57199999999999995</v>
      </c>
      <c r="I167" s="7">
        <f t="shared" si="43"/>
        <v>55.483999999999995</v>
      </c>
      <c r="J167" s="6">
        <f t="shared" si="44"/>
        <v>1.2609999999999999</v>
      </c>
      <c r="L167" s="18"/>
    </row>
    <row r="168" spans="1:15" ht="15.75" customHeight="1">
      <c r="A168" s="233"/>
      <c r="B168" s="63">
        <f t="shared" si="45"/>
        <v>1</v>
      </c>
      <c r="C168" s="219"/>
      <c r="D168" s="42" t="s">
        <v>11</v>
      </c>
      <c r="E168" s="6">
        <v>1.2E-2</v>
      </c>
      <c r="F168" s="53">
        <f t="shared" si="46"/>
        <v>97</v>
      </c>
      <c r="G168" s="50">
        <v>28</v>
      </c>
      <c r="H168" s="5">
        <f t="shared" si="47"/>
        <v>0.33600000000000002</v>
      </c>
      <c r="I168" s="7">
        <f t="shared" si="43"/>
        <v>32.591999999999999</v>
      </c>
      <c r="J168" s="6">
        <f t="shared" si="44"/>
        <v>1.1639999999999999</v>
      </c>
      <c r="L168" s="18"/>
    </row>
    <row r="169" spans="1:15" ht="15.75" customHeight="1">
      <c r="A169" s="233"/>
      <c r="B169" s="63">
        <f t="shared" si="45"/>
        <v>1</v>
      </c>
      <c r="C169" s="219"/>
      <c r="D169" s="42" t="s">
        <v>7</v>
      </c>
      <c r="E169" s="6">
        <v>3.0000000000000001E-3</v>
      </c>
      <c r="F169" s="53">
        <f t="shared" si="46"/>
        <v>97</v>
      </c>
      <c r="G169" s="50">
        <v>90</v>
      </c>
      <c r="H169" s="5">
        <f t="shared" si="47"/>
        <v>0.27</v>
      </c>
      <c r="I169" s="7">
        <f t="shared" si="43"/>
        <v>26.189999999999998</v>
      </c>
      <c r="J169" s="6">
        <f t="shared" si="44"/>
        <v>0.29099999999999998</v>
      </c>
      <c r="L169" s="18"/>
    </row>
    <row r="170" spans="1:15" ht="15.75" customHeight="1">
      <c r="A170" s="233"/>
      <c r="B170" s="63">
        <f t="shared" si="45"/>
        <v>1</v>
      </c>
      <c r="C170" s="220"/>
      <c r="D170" s="42" t="s">
        <v>79</v>
      </c>
      <c r="E170" s="6">
        <v>0.188</v>
      </c>
      <c r="F170" s="53">
        <f t="shared" si="46"/>
        <v>97</v>
      </c>
      <c r="G170" s="50"/>
      <c r="H170" s="5"/>
      <c r="I170" s="7"/>
      <c r="J170" s="6">
        <f t="shared" si="44"/>
        <v>18.236000000000001</v>
      </c>
      <c r="L170" s="18"/>
    </row>
    <row r="171" spans="1:15" ht="15.75" customHeight="1">
      <c r="A171" s="233"/>
      <c r="B171" s="63">
        <f t="shared" si="45"/>
        <v>1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6"/>
        <v>97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1661.9980000000007</v>
      </c>
      <c r="J171" s="6">
        <f t="shared" si="44"/>
        <v>8.3939292929292968</v>
      </c>
      <c r="L171" s="18"/>
    </row>
    <row r="172" spans="1:15" ht="15.75" customHeight="1">
      <c r="A172" s="233"/>
      <c r="B172" s="63">
        <f t="shared" si="45"/>
        <v>1</v>
      </c>
      <c r="C172" s="223"/>
      <c r="D172" s="41" t="s">
        <v>27</v>
      </c>
      <c r="E172" s="6">
        <v>1.2E-2</v>
      </c>
      <c r="F172" s="53">
        <f t="shared" si="46"/>
        <v>97</v>
      </c>
      <c r="G172" s="49">
        <v>710</v>
      </c>
      <c r="H172" s="5">
        <f t="shared" ref="H172:H176" si="48">G172*E172</f>
        <v>8.52</v>
      </c>
      <c r="I172" s="7">
        <f t="shared" si="43"/>
        <v>826.43999999999994</v>
      </c>
      <c r="J172" s="6">
        <f t="shared" si="44"/>
        <v>1.1639999999999999</v>
      </c>
      <c r="L172"/>
      <c r="M172"/>
      <c r="N172"/>
      <c r="O172"/>
    </row>
    <row r="173" spans="1:15" ht="15.75" customHeight="1">
      <c r="A173" s="233"/>
      <c r="B173" s="63">
        <f t="shared" si="45"/>
        <v>1</v>
      </c>
      <c r="C173" s="234" t="s">
        <v>26</v>
      </c>
      <c r="D173" s="42" t="s">
        <v>21</v>
      </c>
      <c r="E173" s="6">
        <v>6.0999999999999999E-2</v>
      </c>
      <c r="F173" s="53">
        <f t="shared" si="46"/>
        <v>97</v>
      </c>
      <c r="G173" s="50">
        <v>90</v>
      </c>
      <c r="H173" s="5">
        <f t="shared" ref="H173:H174" si="49">E173*G173</f>
        <v>5.49</v>
      </c>
      <c r="I173" s="7">
        <f t="shared" si="43"/>
        <v>532.53</v>
      </c>
      <c r="J173" s="6">
        <f t="shared" si="44"/>
        <v>5.9169999999999998</v>
      </c>
      <c r="L173"/>
      <c r="M173"/>
      <c r="N173"/>
      <c r="O173"/>
    </row>
    <row r="174" spans="1:15" ht="15" customHeight="1">
      <c r="A174" s="233"/>
      <c r="B174" s="63">
        <f t="shared" si="45"/>
        <v>1</v>
      </c>
      <c r="C174" s="234"/>
      <c r="D174" s="42" t="s">
        <v>27</v>
      </c>
      <c r="E174" s="6">
        <v>6.0000000000000001E-3</v>
      </c>
      <c r="F174" s="53">
        <f t="shared" si="46"/>
        <v>97</v>
      </c>
      <c r="G174" s="50">
        <v>710</v>
      </c>
      <c r="H174" s="5">
        <f t="shared" si="49"/>
        <v>4.26</v>
      </c>
      <c r="I174" s="7">
        <f t="shared" si="43"/>
        <v>413.21999999999997</v>
      </c>
      <c r="J174" s="6">
        <f t="shared" si="44"/>
        <v>0.58199999999999996</v>
      </c>
      <c r="L174"/>
      <c r="M174"/>
      <c r="N174"/>
      <c r="O174"/>
    </row>
    <row r="175" spans="1:15" ht="15.75" customHeight="1">
      <c r="A175" s="233"/>
      <c r="B175" s="63">
        <f t="shared" si="45"/>
        <v>1</v>
      </c>
      <c r="C175" s="89" t="s">
        <v>65</v>
      </c>
      <c r="D175" s="43" t="s">
        <v>65</v>
      </c>
      <c r="E175" s="8">
        <v>0.2</v>
      </c>
      <c r="F175" s="53">
        <f t="shared" si="46"/>
        <v>97</v>
      </c>
      <c r="G175" s="49">
        <v>72</v>
      </c>
      <c r="H175" s="5">
        <f t="shared" si="48"/>
        <v>14.4</v>
      </c>
      <c r="I175" s="7">
        <f t="shared" si="43"/>
        <v>1396.8000000000002</v>
      </c>
      <c r="J175" s="9">
        <f t="shared" si="44"/>
        <v>19.400000000000002</v>
      </c>
      <c r="L175"/>
      <c r="M175"/>
      <c r="N175"/>
      <c r="O175"/>
    </row>
    <row r="176" spans="1:15" ht="15.75" customHeight="1">
      <c r="A176" s="233"/>
      <c r="B176" s="63">
        <f t="shared" si="45"/>
        <v>1</v>
      </c>
      <c r="C176" s="3" t="s">
        <v>38</v>
      </c>
      <c r="D176" s="46" t="s">
        <v>38</v>
      </c>
      <c r="E176" s="9">
        <v>0.04</v>
      </c>
      <c r="F176" s="53">
        <f t="shared" si="46"/>
        <v>97</v>
      </c>
      <c r="G176" s="49">
        <v>32</v>
      </c>
      <c r="H176" s="5">
        <f t="shared" si="48"/>
        <v>1.28</v>
      </c>
      <c r="I176" s="7">
        <f t="shared" si="43"/>
        <v>124.16</v>
      </c>
      <c r="J176" s="9">
        <f t="shared" si="44"/>
        <v>3.88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88"/>
      <c r="F177" s="88"/>
      <c r="G177" s="88"/>
      <c r="H177" s="2">
        <f>SUM(H159:H176)</f>
        <v>61.000000000000007</v>
      </c>
      <c r="I177" s="2">
        <f>SUM(I159:I176)</f>
        <v>5917.0000000000009</v>
      </c>
      <c r="J177" s="2">
        <f>SUM(J159:J176)</f>
        <v>83.180929292929306</v>
      </c>
    </row>
    <row r="178" spans="1:15" ht="15.75" customHeight="1">
      <c r="A178" s="180" t="s">
        <v>66</v>
      </c>
      <c r="B178" s="61">
        <v>1</v>
      </c>
      <c r="C178" s="217" t="s">
        <v>100</v>
      </c>
      <c r="D178" s="41" t="s">
        <v>4</v>
      </c>
      <c r="E178" s="6">
        <v>0.06</v>
      </c>
      <c r="F178" s="49">
        <f>B178*97</f>
        <v>97</v>
      </c>
      <c r="G178" s="51">
        <v>25</v>
      </c>
      <c r="H178" s="4">
        <f>G178*E178</f>
        <v>1.5</v>
      </c>
      <c r="I178" s="7">
        <f>J178*G178</f>
        <v>145.49999999999997</v>
      </c>
      <c r="J178" s="9">
        <f>F178*E178</f>
        <v>5.8199999999999994</v>
      </c>
    </row>
    <row r="179" spans="1:15" ht="15.75" customHeight="1">
      <c r="A179" s="181"/>
      <c r="B179" s="64">
        <f>B178</f>
        <v>1</v>
      </c>
      <c r="C179" s="217"/>
      <c r="D179" s="41" t="s">
        <v>9</v>
      </c>
      <c r="E179" s="6">
        <v>8.0000000000000002E-3</v>
      </c>
      <c r="F179" s="53">
        <f>F178</f>
        <v>97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34.143999999999998</v>
      </c>
      <c r="J179" s="9">
        <f t="shared" ref="J179:J199" si="52">F179*E179</f>
        <v>0.77600000000000002</v>
      </c>
    </row>
    <row r="180" spans="1:15" ht="15.75" customHeight="1">
      <c r="A180" s="181"/>
      <c r="B180" s="64">
        <f t="shared" ref="B180:B199" si="53">B179</f>
        <v>1</v>
      </c>
      <c r="C180" s="217"/>
      <c r="D180" s="42" t="s">
        <v>13</v>
      </c>
      <c r="E180" s="45">
        <v>2.0000000000000001E-4</v>
      </c>
      <c r="F180" s="53">
        <f t="shared" ref="F180:F199" si="54">F179</f>
        <v>97</v>
      </c>
      <c r="G180" s="51">
        <v>440</v>
      </c>
      <c r="H180" s="4">
        <f t="shared" si="50"/>
        <v>8.8000000000000009E-2</v>
      </c>
      <c r="I180" s="7">
        <f t="shared" si="51"/>
        <v>8.5359999999999996</v>
      </c>
      <c r="J180" s="9">
        <f t="shared" si="52"/>
        <v>1.9400000000000001E-2</v>
      </c>
    </row>
    <row r="181" spans="1:15" ht="15.75" customHeight="1">
      <c r="A181" s="181"/>
      <c r="B181" s="64">
        <f t="shared" si="53"/>
        <v>1</v>
      </c>
      <c r="C181" s="217"/>
      <c r="D181" s="41" t="s">
        <v>12</v>
      </c>
      <c r="E181" s="6">
        <v>3.0000000000000001E-3</v>
      </c>
      <c r="F181" s="53">
        <f t="shared" si="54"/>
        <v>97</v>
      </c>
      <c r="G181" s="51">
        <v>46</v>
      </c>
      <c r="H181" s="4">
        <f t="shared" si="50"/>
        <v>0.13800000000000001</v>
      </c>
      <c r="I181" s="7">
        <f t="shared" si="51"/>
        <v>13.385999999999999</v>
      </c>
      <c r="J181" s="9">
        <f t="shared" si="52"/>
        <v>0.29099999999999998</v>
      </c>
    </row>
    <row r="182" spans="1:15" ht="15.75" customHeight="1">
      <c r="A182" s="181"/>
      <c r="B182" s="64">
        <f t="shared" si="53"/>
        <v>1</v>
      </c>
      <c r="C182" s="217"/>
      <c r="D182" s="42" t="s">
        <v>7</v>
      </c>
      <c r="E182" s="6">
        <v>3.0000000000000001E-3</v>
      </c>
      <c r="F182" s="53">
        <f t="shared" si="54"/>
        <v>97</v>
      </c>
      <c r="G182" s="49">
        <v>90</v>
      </c>
      <c r="H182" s="4">
        <f t="shared" si="50"/>
        <v>0.27</v>
      </c>
      <c r="I182" s="7">
        <f t="shared" si="51"/>
        <v>26.189999999999998</v>
      </c>
      <c r="J182" s="9">
        <f t="shared" si="52"/>
        <v>0.29099999999999998</v>
      </c>
    </row>
    <row r="183" spans="1:15" ht="15.75" customHeight="1">
      <c r="A183" s="181"/>
      <c r="B183" s="64">
        <f t="shared" si="53"/>
        <v>1</v>
      </c>
      <c r="C183" s="218" t="s">
        <v>23</v>
      </c>
      <c r="D183" s="41" t="s">
        <v>8</v>
      </c>
      <c r="E183" s="6">
        <v>0.1</v>
      </c>
      <c r="F183" s="53">
        <f t="shared" si="54"/>
        <v>97</v>
      </c>
      <c r="G183" s="49">
        <v>28</v>
      </c>
      <c r="H183" s="4">
        <f t="shared" si="50"/>
        <v>2.8000000000000003</v>
      </c>
      <c r="I183" s="7">
        <f t="shared" si="51"/>
        <v>271.60000000000002</v>
      </c>
      <c r="J183" s="9">
        <f t="shared" si="52"/>
        <v>9.7000000000000011</v>
      </c>
    </row>
    <row r="184" spans="1:15" ht="15.75" customHeight="1">
      <c r="A184" s="181"/>
      <c r="B184" s="64">
        <f t="shared" si="53"/>
        <v>1</v>
      </c>
      <c r="C184" s="219"/>
      <c r="D184" s="41" t="s">
        <v>18</v>
      </c>
      <c r="E184" s="6">
        <v>0.02</v>
      </c>
      <c r="F184" s="53">
        <f t="shared" si="54"/>
        <v>97</v>
      </c>
      <c r="G184" s="49">
        <v>52</v>
      </c>
      <c r="H184" s="4">
        <f t="shared" si="50"/>
        <v>1.04</v>
      </c>
      <c r="I184" s="7">
        <f t="shared" si="51"/>
        <v>100.88</v>
      </c>
      <c r="J184" s="9">
        <f t="shared" si="52"/>
        <v>1.94</v>
      </c>
    </row>
    <row r="185" spans="1:15" ht="15.75" customHeight="1">
      <c r="A185" s="181"/>
      <c r="B185" s="64">
        <f t="shared" si="53"/>
        <v>1</v>
      </c>
      <c r="C185" s="219"/>
      <c r="D185" s="41" t="s">
        <v>9</v>
      </c>
      <c r="E185" s="6">
        <v>1.3000000000000001E-2</v>
      </c>
      <c r="F185" s="53">
        <f t="shared" si="54"/>
        <v>97</v>
      </c>
      <c r="G185" s="49">
        <v>44</v>
      </c>
      <c r="H185" s="4">
        <f t="shared" si="50"/>
        <v>0.57200000000000006</v>
      </c>
      <c r="I185" s="7">
        <f t="shared" si="51"/>
        <v>55.484000000000009</v>
      </c>
      <c r="J185" s="9">
        <f t="shared" si="52"/>
        <v>1.2610000000000001</v>
      </c>
    </row>
    <row r="186" spans="1:15" ht="15.75" customHeight="1">
      <c r="A186" s="181"/>
      <c r="B186" s="64">
        <f t="shared" si="53"/>
        <v>1</v>
      </c>
      <c r="C186" s="219"/>
      <c r="D186" s="42" t="s">
        <v>11</v>
      </c>
      <c r="E186" s="6">
        <v>1.2E-2</v>
      </c>
      <c r="F186" s="53">
        <f t="shared" si="54"/>
        <v>97</v>
      </c>
      <c r="G186" s="49">
        <v>28</v>
      </c>
      <c r="H186" s="4">
        <f t="shared" si="50"/>
        <v>0.33600000000000002</v>
      </c>
      <c r="I186" s="7">
        <f t="shared" si="51"/>
        <v>32.591999999999999</v>
      </c>
      <c r="J186" s="9">
        <f t="shared" si="52"/>
        <v>1.1639999999999999</v>
      </c>
    </row>
    <row r="187" spans="1:15" ht="15.75" customHeight="1">
      <c r="A187" s="181"/>
      <c r="B187" s="64">
        <f t="shared" si="53"/>
        <v>1</v>
      </c>
      <c r="C187" s="219"/>
      <c r="D187" s="42" t="s">
        <v>7</v>
      </c>
      <c r="E187" s="6">
        <v>5.0000000000000001E-3</v>
      </c>
      <c r="F187" s="53">
        <f t="shared" si="54"/>
        <v>97</v>
      </c>
      <c r="G187" s="49">
        <v>90</v>
      </c>
      <c r="H187" s="4">
        <f t="shared" si="50"/>
        <v>0.45</v>
      </c>
      <c r="I187" s="7">
        <f t="shared" si="51"/>
        <v>43.65</v>
      </c>
      <c r="J187" s="9">
        <f t="shared" si="52"/>
        <v>0.48499999999999999</v>
      </c>
    </row>
    <row r="188" spans="1:15" ht="15.75" customHeight="1">
      <c r="A188" s="181"/>
      <c r="B188" s="64">
        <f t="shared" si="53"/>
        <v>1</v>
      </c>
      <c r="C188" s="220"/>
      <c r="D188" s="42" t="s">
        <v>79</v>
      </c>
      <c r="E188" s="6">
        <v>0.17499999999999999</v>
      </c>
      <c r="F188" s="53">
        <f t="shared" si="54"/>
        <v>97</v>
      </c>
      <c r="G188" s="50"/>
      <c r="H188" s="5"/>
      <c r="I188" s="7"/>
      <c r="J188" s="6">
        <f t="shared" si="52"/>
        <v>16.974999999999998</v>
      </c>
      <c r="L188"/>
      <c r="M188"/>
      <c r="N188"/>
      <c r="O188"/>
    </row>
    <row r="189" spans="1:15" ht="15.75" customHeight="1">
      <c r="A189" s="181"/>
      <c r="B189" s="64">
        <f t="shared" si="53"/>
        <v>1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4"/>
        <v>97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2801.5540000000001</v>
      </c>
      <c r="J189" s="9">
        <f t="shared" si="52"/>
        <v>14.149262626262626</v>
      </c>
    </row>
    <row r="190" spans="1:15" ht="15.75" customHeight="1">
      <c r="A190" s="181"/>
      <c r="B190" s="64">
        <f t="shared" si="53"/>
        <v>1</v>
      </c>
      <c r="C190" s="222"/>
      <c r="D190" s="41" t="s">
        <v>9</v>
      </c>
      <c r="E190" s="6">
        <v>0.02</v>
      </c>
      <c r="F190" s="53">
        <f t="shared" si="54"/>
        <v>97</v>
      </c>
      <c r="G190" s="51">
        <v>44</v>
      </c>
      <c r="H190" s="4">
        <f>G190*E190</f>
        <v>0.88</v>
      </c>
      <c r="I190" s="7">
        <f t="shared" si="51"/>
        <v>85.36</v>
      </c>
      <c r="J190" s="9">
        <f t="shared" si="52"/>
        <v>1.94</v>
      </c>
    </row>
    <row r="191" spans="1:15" ht="15.75" customHeight="1">
      <c r="A191" s="181"/>
      <c r="B191" s="64">
        <f t="shared" si="53"/>
        <v>1</v>
      </c>
      <c r="C191" s="222"/>
      <c r="D191" s="42" t="s">
        <v>11</v>
      </c>
      <c r="E191" s="6">
        <v>1.2999999999999999E-2</v>
      </c>
      <c r="F191" s="53">
        <f t="shared" si="54"/>
        <v>97</v>
      </c>
      <c r="G191" s="49">
        <v>28</v>
      </c>
      <c r="H191" s="4">
        <f t="shared" ref="H191" si="55">G191*E191</f>
        <v>0.36399999999999999</v>
      </c>
      <c r="I191" s="7">
        <f t="shared" si="51"/>
        <v>35.308</v>
      </c>
      <c r="J191" s="9">
        <f t="shared" si="52"/>
        <v>1.2609999999999999</v>
      </c>
    </row>
    <row r="192" spans="1:15" ht="15.75" customHeight="1">
      <c r="A192" s="181"/>
      <c r="B192" s="64">
        <f t="shared" si="53"/>
        <v>1</v>
      </c>
      <c r="C192" s="222"/>
      <c r="D192" s="42" t="s">
        <v>27</v>
      </c>
      <c r="E192" s="6">
        <v>0.01</v>
      </c>
      <c r="F192" s="53">
        <f t="shared" si="54"/>
        <v>97</v>
      </c>
      <c r="G192" s="49">
        <v>710</v>
      </c>
      <c r="H192" s="4">
        <f>G192*E192</f>
        <v>7.1000000000000005</v>
      </c>
      <c r="I192" s="7">
        <f t="shared" si="51"/>
        <v>688.69999999999993</v>
      </c>
      <c r="J192" s="9">
        <f t="shared" si="52"/>
        <v>0.97</v>
      </c>
    </row>
    <row r="193" spans="1:15" ht="15.75" customHeight="1">
      <c r="A193" s="181"/>
      <c r="B193" s="64">
        <f t="shared" si="53"/>
        <v>1</v>
      </c>
      <c r="C193" s="223"/>
      <c r="D193" s="42" t="s">
        <v>87</v>
      </c>
      <c r="E193" s="6">
        <v>5.8000000000000003E-2</v>
      </c>
      <c r="F193" s="53">
        <f t="shared" si="54"/>
        <v>97</v>
      </c>
      <c r="G193" s="49">
        <v>82</v>
      </c>
      <c r="H193" s="4">
        <f t="shared" ref="H193:H196" si="56">G193*E193</f>
        <v>4.7560000000000002</v>
      </c>
      <c r="I193" s="7">
        <f t="shared" si="51"/>
        <v>461.33200000000005</v>
      </c>
      <c r="J193" s="9">
        <f t="shared" si="52"/>
        <v>5.6260000000000003</v>
      </c>
    </row>
    <row r="194" spans="1:15" ht="15.75" customHeight="1">
      <c r="A194" s="181"/>
      <c r="B194" s="64">
        <f t="shared" si="53"/>
        <v>1</v>
      </c>
      <c r="C194" s="218" t="s">
        <v>97</v>
      </c>
      <c r="D194" s="41" t="s">
        <v>14</v>
      </c>
      <c r="E194" s="6">
        <v>4.5999999999999999E-2</v>
      </c>
      <c r="F194" s="53">
        <f t="shared" si="54"/>
        <v>97</v>
      </c>
      <c r="G194" s="49">
        <v>100</v>
      </c>
      <c r="H194" s="4">
        <f t="shared" si="56"/>
        <v>4.5999999999999996</v>
      </c>
      <c r="I194" s="7">
        <f t="shared" si="51"/>
        <v>446.2</v>
      </c>
      <c r="J194" s="9">
        <f t="shared" si="52"/>
        <v>4.4619999999999997</v>
      </c>
    </row>
    <row r="195" spans="1:15" s="17" customFormat="1" ht="15.75" customHeight="1">
      <c r="A195" s="181"/>
      <c r="B195" s="64">
        <f t="shared" si="53"/>
        <v>1</v>
      </c>
      <c r="C195" s="219"/>
      <c r="D195" s="41" t="s">
        <v>12</v>
      </c>
      <c r="E195" s="6">
        <v>2.4E-2</v>
      </c>
      <c r="F195" s="53">
        <f t="shared" si="54"/>
        <v>97</v>
      </c>
      <c r="G195" s="49">
        <v>46</v>
      </c>
      <c r="H195" s="4">
        <f t="shared" si="56"/>
        <v>1.1040000000000001</v>
      </c>
      <c r="I195" s="7">
        <f t="shared" si="51"/>
        <v>107.08799999999999</v>
      </c>
      <c r="J195" s="9">
        <f t="shared" si="52"/>
        <v>2.3279999999999998</v>
      </c>
      <c r="K195"/>
      <c r="L195" s="19"/>
      <c r="N195" s="25"/>
    </row>
    <row r="196" spans="1:15" ht="15.75" customHeight="1">
      <c r="A196" s="181"/>
      <c r="B196" s="64">
        <f t="shared" si="53"/>
        <v>1</v>
      </c>
      <c r="C196" s="219"/>
      <c r="D196" s="41" t="s">
        <v>13</v>
      </c>
      <c r="E196" s="45">
        <v>2.0000000000000001E-4</v>
      </c>
      <c r="F196" s="53">
        <f t="shared" si="54"/>
        <v>97</v>
      </c>
      <c r="G196" s="49">
        <v>440</v>
      </c>
      <c r="H196" s="4">
        <f t="shared" si="56"/>
        <v>8.8000000000000009E-2</v>
      </c>
      <c r="I196" s="7">
        <f t="shared" si="51"/>
        <v>8.5359999999999996</v>
      </c>
      <c r="J196" s="9">
        <f t="shared" si="52"/>
        <v>1.9400000000000001E-2</v>
      </c>
    </row>
    <row r="197" spans="1:15" ht="15.75" customHeight="1">
      <c r="A197" s="181"/>
      <c r="B197" s="64">
        <f t="shared" si="53"/>
        <v>1</v>
      </c>
      <c r="C197" s="220"/>
      <c r="D197" s="41" t="s">
        <v>79</v>
      </c>
      <c r="E197" s="6">
        <v>0.17199999999999999</v>
      </c>
      <c r="F197" s="53">
        <f t="shared" si="54"/>
        <v>97</v>
      </c>
      <c r="G197" s="49"/>
      <c r="H197" s="4"/>
      <c r="I197" s="7"/>
      <c r="J197" s="9">
        <f t="shared" si="52"/>
        <v>16.683999999999997</v>
      </c>
      <c r="L197"/>
      <c r="M197"/>
      <c r="N197"/>
      <c r="O197"/>
    </row>
    <row r="198" spans="1:15" ht="15.75" customHeight="1">
      <c r="A198" s="181"/>
      <c r="B198" s="64">
        <f t="shared" si="53"/>
        <v>1</v>
      </c>
      <c r="C198" s="3" t="s">
        <v>38</v>
      </c>
      <c r="D198" s="46" t="s">
        <v>38</v>
      </c>
      <c r="E198" s="6">
        <v>0.04</v>
      </c>
      <c r="F198" s="53">
        <f t="shared" si="54"/>
        <v>97</v>
      </c>
      <c r="G198" s="49">
        <v>32</v>
      </c>
      <c r="H198" s="4">
        <f t="shared" ref="H198" si="57">G198*E198</f>
        <v>1.28</v>
      </c>
      <c r="I198" s="7">
        <f t="shared" ref="I198:I199" si="58">J198*G198</f>
        <v>124.16</v>
      </c>
      <c r="J198" s="9">
        <f t="shared" si="52"/>
        <v>3.88</v>
      </c>
    </row>
    <row r="199" spans="1:15" ht="15.75" customHeight="1">
      <c r="A199" s="181"/>
      <c r="B199" s="64">
        <f t="shared" si="53"/>
        <v>1</v>
      </c>
      <c r="C199" s="90" t="s">
        <v>22</v>
      </c>
      <c r="D199" s="44" t="s">
        <v>22</v>
      </c>
      <c r="E199" s="6">
        <v>0.05</v>
      </c>
      <c r="F199" s="53">
        <f t="shared" si="54"/>
        <v>97</v>
      </c>
      <c r="G199" s="50">
        <v>88</v>
      </c>
      <c r="H199" s="4">
        <f>G199*E199</f>
        <v>4.4000000000000004</v>
      </c>
      <c r="I199" s="7">
        <f t="shared" si="58"/>
        <v>426.80000000000007</v>
      </c>
      <c r="J199" s="9">
        <f t="shared" si="52"/>
        <v>4.8500000000000005</v>
      </c>
    </row>
    <row r="200" spans="1:15" ht="15.75" customHeight="1">
      <c r="A200" s="210" t="s">
        <v>41</v>
      </c>
      <c r="B200" s="210"/>
      <c r="C200" s="210"/>
      <c r="D200" s="210"/>
      <c r="E200" s="88"/>
      <c r="F200" s="88"/>
      <c r="G200" s="88"/>
      <c r="H200" s="2">
        <f>SUM(H178:H199)</f>
        <v>61</v>
      </c>
      <c r="I200" s="2">
        <f>SUM(I178:I199)</f>
        <v>5917</v>
      </c>
      <c r="J200" s="2">
        <f>SUM(J178:J199)</f>
        <v>94.892062626262614</v>
      </c>
      <c r="L200"/>
      <c r="M200"/>
      <c r="N200"/>
      <c r="O200"/>
    </row>
    <row r="201" spans="1:15" customFormat="1" ht="15.75" customHeight="1"/>
    <row r="202" spans="1:15" customFormat="1" ht="15.75" customHeight="1"/>
    <row r="203" spans="1:15" customFormat="1" ht="15.75" customHeight="1"/>
    <row r="204" spans="1:15" customFormat="1" ht="15.75" customHeight="1"/>
    <row r="205" spans="1:15" customFormat="1" ht="15.75" customHeight="1"/>
    <row r="206" spans="1:15" customFormat="1" ht="15.75" customHeight="1"/>
    <row r="207" spans="1:15" customFormat="1" ht="15.75" customHeight="1"/>
    <row r="208" spans="1:15" customFormat="1" ht="15.75" customHeight="1"/>
    <row r="209" spans="1:10" customFormat="1" ht="15.75" customHeight="1"/>
    <row r="210" spans="1:10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>
      <c r="A211" s="196" t="s">
        <v>67</v>
      </c>
      <c r="B211" s="61">
        <v>1</v>
      </c>
      <c r="C211" s="217" t="s">
        <v>78</v>
      </c>
      <c r="D211" s="41" t="s">
        <v>6</v>
      </c>
      <c r="E211" s="6">
        <v>4.5999999999999999E-2</v>
      </c>
      <c r="F211" s="49">
        <f>B211*97</f>
        <v>97</v>
      </c>
      <c r="G211" s="49">
        <v>20</v>
      </c>
      <c r="H211" s="4">
        <f>G211*E211</f>
        <v>0.91999999999999993</v>
      </c>
      <c r="I211" s="7">
        <f>J211*G211</f>
        <v>89.24</v>
      </c>
      <c r="J211" s="9">
        <f>F211*E211</f>
        <v>4.4619999999999997</v>
      </c>
    </row>
    <row r="212" spans="1:10" ht="15.75" customHeight="1">
      <c r="A212" s="196"/>
      <c r="B212" s="64">
        <f>B211</f>
        <v>1</v>
      </c>
      <c r="C212" s="217"/>
      <c r="D212" s="41" t="s">
        <v>102</v>
      </c>
      <c r="E212" s="6">
        <v>0.02</v>
      </c>
      <c r="F212" s="53">
        <f>F211</f>
        <v>97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157.13999999999999</v>
      </c>
      <c r="J212" s="9">
        <f t="shared" ref="J212:J232" si="61">F212*E212</f>
        <v>1.94</v>
      </c>
    </row>
    <row r="213" spans="1:10" ht="15.75" customHeight="1">
      <c r="A213" s="196"/>
      <c r="B213" s="64">
        <f t="shared" ref="B213:B232" si="62">B212</f>
        <v>1</v>
      </c>
      <c r="C213" s="217"/>
      <c r="D213" s="42" t="s">
        <v>7</v>
      </c>
      <c r="E213" s="6">
        <v>3.0000000000000001E-3</v>
      </c>
      <c r="F213" s="53">
        <f t="shared" ref="F213:F232" si="63">F212</f>
        <v>97</v>
      </c>
      <c r="G213" s="51">
        <v>90</v>
      </c>
      <c r="H213" s="4">
        <f t="shared" si="59"/>
        <v>0.27</v>
      </c>
      <c r="I213" s="7">
        <f t="shared" si="60"/>
        <v>26.189999999999998</v>
      </c>
      <c r="J213" s="9">
        <f t="shared" si="61"/>
        <v>0.29099999999999998</v>
      </c>
    </row>
    <row r="214" spans="1:10" ht="15.75" customHeight="1">
      <c r="A214" s="196"/>
      <c r="B214" s="64">
        <f t="shared" si="62"/>
        <v>1</v>
      </c>
      <c r="C214" s="217"/>
      <c r="D214" s="41" t="s">
        <v>9</v>
      </c>
      <c r="E214" s="6">
        <v>1.3000000000000001E-2</v>
      </c>
      <c r="F214" s="53">
        <f t="shared" si="63"/>
        <v>97</v>
      </c>
      <c r="G214" s="51">
        <v>44</v>
      </c>
      <c r="H214" s="4">
        <f t="shared" si="59"/>
        <v>0.57200000000000006</v>
      </c>
      <c r="I214" s="7">
        <f t="shared" si="60"/>
        <v>55.484000000000009</v>
      </c>
      <c r="J214" s="9">
        <f t="shared" si="61"/>
        <v>1.2610000000000001</v>
      </c>
    </row>
    <row r="215" spans="1:10" ht="15.75" customHeight="1">
      <c r="A215" s="196"/>
      <c r="B215" s="64">
        <f t="shared" si="62"/>
        <v>1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3"/>
        <v>97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868.92599999999902</v>
      </c>
      <c r="J215" s="9">
        <f t="shared" si="61"/>
        <v>2.633109090909088</v>
      </c>
    </row>
    <row r="216" spans="1:10" ht="15.75" customHeight="1">
      <c r="A216" s="196"/>
      <c r="B216" s="64">
        <f t="shared" si="62"/>
        <v>1</v>
      </c>
      <c r="C216" s="219"/>
      <c r="D216" s="41" t="s">
        <v>8</v>
      </c>
      <c r="E216" s="6">
        <v>0.107</v>
      </c>
      <c r="F216" s="53">
        <f t="shared" si="63"/>
        <v>97</v>
      </c>
      <c r="G216" s="49">
        <v>28</v>
      </c>
      <c r="H216" s="4">
        <f t="shared" ref="H216:H220" si="64">G216*E216</f>
        <v>2.996</v>
      </c>
      <c r="I216" s="7">
        <f t="shared" si="60"/>
        <v>290.61199999999997</v>
      </c>
      <c r="J216" s="9">
        <f t="shared" si="61"/>
        <v>10.379</v>
      </c>
    </row>
    <row r="217" spans="1:10" ht="15.75" customHeight="1">
      <c r="A217" s="196"/>
      <c r="B217" s="64">
        <f t="shared" si="62"/>
        <v>1</v>
      </c>
      <c r="C217" s="219"/>
      <c r="D217" s="41" t="s">
        <v>87</v>
      </c>
      <c r="E217" s="6">
        <v>6.0000000000000001E-3</v>
      </c>
      <c r="F217" s="53">
        <f t="shared" si="63"/>
        <v>97</v>
      </c>
      <c r="G217" s="49">
        <v>82</v>
      </c>
      <c r="H217" s="4">
        <f t="shared" si="64"/>
        <v>0.49199999999999999</v>
      </c>
      <c r="I217" s="7">
        <f t="shared" si="60"/>
        <v>47.723999999999997</v>
      </c>
      <c r="J217" s="9">
        <f t="shared" si="61"/>
        <v>0.58199999999999996</v>
      </c>
    </row>
    <row r="218" spans="1:10" ht="15.75" customHeight="1">
      <c r="A218" s="196"/>
      <c r="B218" s="64">
        <f t="shared" si="62"/>
        <v>1</v>
      </c>
      <c r="C218" s="219"/>
      <c r="D218" s="41" t="s">
        <v>9</v>
      </c>
      <c r="E218" s="6">
        <v>1.3000000000000001E-2</v>
      </c>
      <c r="F218" s="53">
        <f t="shared" si="63"/>
        <v>97</v>
      </c>
      <c r="G218" s="49">
        <v>44</v>
      </c>
      <c r="H218" s="4">
        <f t="shared" si="64"/>
        <v>0.57200000000000006</v>
      </c>
      <c r="I218" s="7">
        <f t="shared" si="60"/>
        <v>55.484000000000009</v>
      </c>
      <c r="J218" s="9">
        <f t="shared" si="61"/>
        <v>1.2610000000000001</v>
      </c>
    </row>
    <row r="219" spans="1:10" ht="15.75" customHeight="1">
      <c r="A219" s="196"/>
      <c r="B219" s="64">
        <f t="shared" si="62"/>
        <v>1</v>
      </c>
      <c r="C219" s="219"/>
      <c r="D219" s="42" t="s">
        <v>11</v>
      </c>
      <c r="E219" s="6">
        <v>1.2E-2</v>
      </c>
      <c r="F219" s="53">
        <f t="shared" si="63"/>
        <v>97</v>
      </c>
      <c r="G219" s="49">
        <v>28</v>
      </c>
      <c r="H219" s="4">
        <f t="shared" si="64"/>
        <v>0.33600000000000002</v>
      </c>
      <c r="I219" s="7">
        <f t="shared" si="60"/>
        <v>32.591999999999999</v>
      </c>
      <c r="J219" s="9">
        <f t="shared" si="61"/>
        <v>1.1639999999999999</v>
      </c>
    </row>
    <row r="220" spans="1:10" ht="15.75" customHeight="1">
      <c r="A220" s="196"/>
      <c r="B220" s="64">
        <f t="shared" si="62"/>
        <v>1</v>
      </c>
      <c r="C220" s="219"/>
      <c r="D220" s="42" t="s">
        <v>7</v>
      </c>
      <c r="E220" s="6">
        <v>3.0000000000000001E-3</v>
      </c>
      <c r="F220" s="53">
        <f t="shared" si="63"/>
        <v>97</v>
      </c>
      <c r="G220" s="49">
        <v>90</v>
      </c>
      <c r="H220" s="4">
        <f t="shared" si="64"/>
        <v>0.27</v>
      </c>
      <c r="I220" s="7">
        <f t="shared" si="60"/>
        <v>26.189999999999998</v>
      </c>
      <c r="J220" s="9">
        <f t="shared" si="61"/>
        <v>0.29099999999999998</v>
      </c>
    </row>
    <row r="221" spans="1:10" ht="15.75" customHeight="1">
      <c r="A221" s="196"/>
      <c r="B221" s="64">
        <f t="shared" si="62"/>
        <v>1</v>
      </c>
      <c r="C221" s="219"/>
      <c r="D221" s="42" t="s">
        <v>32</v>
      </c>
      <c r="E221" s="6">
        <v>6.0000000000000001E-3</v>
      </c>
      <c r="F221" s="53">
        <f t="shared" si="63"/>
        <v>97</v>
      </c>
      <c r="G221" s="49">
        <v>170</v>
      </c>
      <c r="H221" s="4">
        <f>G221*E221</f>
        <v>1.02</v>
      </c>
      <c r="I221" s="7">
        <f t="shared" si="60"/>
        <v>98.94</v>
      </c>
      <c r="J221" s="9">
        <f t="shared" si="61"/>
        <v>0.58199999999999996</v>
      </c>
    </row>
    <row r="222" spans="1:10" ht="15.75" customHeight="1">
      <c r="A222" s="196"/>
      <c r="B222" s="64">
        <f t="shared" si="62"/>
        <v>1</v>
      </c>
      <c r="C222" s="220"/>
      <c r="D222" s="42" t="s">
        <v>79</v>
      </c>
      <c r="E222" s="6">
        <v>0.188</v>
      </c>
      <c r="F222" s="53">
        <f t="shared" si="63"/>
        <v>97</v>
      </c>
      <c r="G222" s="49"/>
      <c r="H222" s="4"/>
      <c r="I222" s="7"/>
      <c r="J222" s="9">
        <f t="shared" si="61"/>
        <v>18.236000000000001</v>
      </c>
    </row>
    <row r="223" spans="1:10" ht="15.75" customHeight="1">
      <c r="A223" s="196"/>
      <c r="B223" s="64">
        <f t="shared" si="62"/>
        <v>1</v>
      </c>
      <c r="C223" s="221" t="s">
        <v>86</v>
      </c>
      <c r="D223" s="41" t="s">
        <v>81</v>
      </c>
      <c r="E223" s="6">
        <v>8.8999999999999996E-2</v>
      </c>
      <c r="F223" s="53">
        <f t="shared" si="63"/>
        <v>97</v>
      </c>
      <c r="G223" s="49">
        <v>330</v>
      </c>
      <c r="H223" s="4">
        <f>G223*E223</f>
        <v>29.369999999999997</v>
      </c>
      <c r="I223" s="7">
        <f t="shared" ref="I223:I225" si="65">J223*G223</f>
        <v>2848.89</v>
      </c>
      <c r="J223" s="9">
        <f t="shared" si="61"/>
        <v>8.6329999999999991</v>
      </c>
    </row>
    <row r="224" spans="1:10" ht="15.75" customHeight="1">
      <c r="A224" s="196"/>
      <c r="B224" s="64">
        <f t="shared" si="62"/>
        <v>1</v>
      </c>
      <c r="C224" s="222"/>
      <c r="D224" s="41" t="s">
        <v>9</v>
      </c>
      <c r="E224" s="6">
        <v>3.0000000000000001E-3</v>
      </c>
      <c r="F224" s="53">
        <f t="shared" si="63"/>
        <v>97</v>
      </c>
      <c r="G224" s="49">
        <v>44</v>
      </c>
      <c r="H224" s="4">
        <f t="shared" ref="H224:H225" si="66">G224*E224</f>
        <v>0.13200000000000001</v>
      </c>
      <c r="I224" s="7">
        <f t="shared" si="65"/>
        <v>12.803999999999998</v>
      </c>
      <c r="J224" s="9">
        <f t="shared" si="61"/>
        <v>0.29099999999999998</v>
      </c>
    </row>
    <row r="225" spans="1:15" ht="15.75" customHeight="1">
      <c r="A225" s="196"/>
      <c r="B225" s="64">
        <f t="shared" si="62"/>
        <v>1</v>
      </c>
      <c r="C225" s="223"/>
      <c r="D225" s="41" t="s">
        <v>11</v>
      </c>
      <c r="E225" s="6">
        <v>3.0000000000000001E-3</v>
      </c>
      <c r="F225" s="53">
        <f t="shared" si="63"/>
        <v>97</v>
      </c>
      <c r="G225" s="49">
        <v>28</v>
      </c>
      <c r="H225" s="4">
        <f t="shared" si="66"/>
        <v>8.4000000000000005E-2</v>
      </c>
      <c r="I225" s="7">
        <f t="shared" si="65"/>
        <v>8.1479999999999997</v>
      </c>
      <c r="J225" s="9">
        <f t="shared" si="61"/>
        <v>0.29099999999999998</v>
      </c>
    </row>
    <row r="226" spans="1:15" ht="15.75" customHeight="1">
      <c r="A226" s="196"/>
      <c r="B226" s="64">
        <f t="shared" si="62"/>
        <v>1</v>
      </c>
      <c r="C226" s="218" t="s">
        <v>42</v>
      </c>
      <c r="D226" s="41" t="s">
        <v>44</v>
      </c>
      <c r="E226" s="6">
        <v>5.0999999999999997E-2</v>
      </c>
      <c r="F226" s="53">
        <f t="shared" si="63"/>
        <v>97</v>
      </c>
      <c r="G226" s="49">
        <v>50</v>
      </c>
      <c r="H226" s="4">
        <f>G226*E226</f>
        <v>2.5499999999999998</v>
      </c>
      <c r="I226" s="7">
        <f t="shared" si="60"/>
        <v>247.35</v>
      </c>
      <c r="J226" s="9">
        <f t="shared" si="61"/>
        <v>4.9470000000000001</v>
      </c>
    </row>
    <row r="227" spans="1:15" ht="15.75" customHeight="1">
      <c r="A227" s="196"/>
      <c r="B227" s="64">
        <f t="shared" si="62"/>
        <v>1</v>
      </c>
      <c r="C227" s="220"/>
      <c r="D227" s="41" t="s">
        <v>27</v>
      </c>
      <c r="E227" s="6">
        <v>5.0000000000000001E-3</v>
      </c>
      <c r="F227" s="53">
        <f t="shared" si="63"/>
        <v>97</v>
      </c>
      <c r="G227" s="49">
        <v>710</v>
      </c>
      <c r="H227" s="4">
        <f t="shared" si="59"/>
        <v>3.5500000000000003</v>
      </c>
      <c r="I227" s="7">
        <f t="shared" si="60"/>
        <v>344.34999999999997</v>
      </c>
      <c r="J227" s="9">
        <f t="shared" si="61"/>
        <v>0.48499999999999999</v>
      </c>
    </row>
    <row r="228" spans="1:15" ht="15.75" customHeight="1">
      <c r="A228" s="196"/>
      <c r="B228" s="64">
        <f t="shared" si="62"/>
        <v>1</v>
      </c>
      <c r="C228" s="218" t="s">
        <v>39</v>
      </c>
      <c r="D228" s="41" t="s">
        <v>76</v>
      </c>
      <c r="E228" s="8">
        <v>0.02</v>
      </c>
      <c r="F228" s="53">
        <f t="shared" si="63"/>
        <v>97</v>
      </c>
      <c r="G228" s="49">
        <v>250</v>
      </c>
      <c r="H228" s="4">
        <f t="shared" si="59"/>
        <v>5</v>
      </c>
      <c r="I228" s="7">
        <f t="shared" si="60"/>
        <v>485</v>
      </c>
      <c r="J228" s="9">
        <f t="shared" si="61"/>
        <v>1.94</v>
      </c>
      <c r="L228"/>
      <c r="M228"/>
      <c r="N228"/>
      <c r="O228"/>
    </row>
    <row r="229" spans="1:15" s="17" customFormat="1" ht="15.75" customHeight="1">
      <c r="A229" s="196"/>
      <c r="B229" s="64">
        <f t="shared" si="62"/>
        <v>1</v>
      </c>
      <c r="C229" s="219"/>
      <c r="D229" s="41" t="s">
        <v>12</v>
      </c>
      <c r="E229" s="8">
        <v>0.02</v>
      </c>
      <c r="F229" s="53">
        <f t="shared" si="63"/>
        <v>97</v>
      </c>
      <c r="G229" s="49">
        <v>46</v>
      </c>
      <c r="H229" s="4">
        <f t="shared" si="59"/>
        <v>0.92</v>
      </c>
      <c r="I229" s="7">
        <f t="shared" si="60"/>
        <v>89.24</v>
      </c>
      <c r="J229" s="9">
        <f t="shared" si="61"/>
        <v>1.94</v>
      </c>
      <c r="K229"/>
      <c r="L229"/>
      <c r="M229"/>
      <c r="N229"/>
      <c r="O229"/>
    </row>
    <row r="230" spans="1:15" ht="15.75" customHeight="1">
      <c r="A230" s="196"/>
      <c r="B230" s="64">
        <f t="shared" si="62"/>
        <v>1</v>
      </c>
      <c r="C230" s="219"/>
      <c r="D230" s="41" t="s">
        <v>13</v>
      </c>
      <c r="E230" s="20">
        <v>2.0000000000000001E-4</v>
      </c>
      <c r="F230" s="53">
        <f t="shared" si="63"/>
        <v>97</v>
      </c>
      <c r="G230" s="49">
        <v>440</v>
      </c>
      <c r="H230" s="4">
        <f t="shared" si="59"/>
        <v>8.8000000000000009E-2</v>
      </c>
      <c r="I230" s="7">
        <f t="shared" si="60"/>
        <v>8.5359999999999996</v>
      </c>
      <c r="J230" s="9">
        <f t="shared" si="61"/>
        <v>1.9400000000000001E-2</v>
      </c>
      <c r="L230"/>
      <c r="M230"/>
      <c r="N230"/>
      <c r="O230"/>
    </row>
    <row r="231" spans="1:15" ht="15.75" customHeight="1">
      <c r="A231" s="196"/>
      <c r="B231" s="64">
        <f t="shared" si="62"/>
        <v>1</v>
      </c>
      <c r="C231" s="220"/>
      <c r="D231" s="41" t="s">
        <v>79</v>
      </c>
      <c r="E231" s="8">
        <v>0.2</v>
      </c>
      <c r="F231" s="53">
        <f t="shared" si="63"/>
        <v>97</v>
      </c>
      <c r="G231" s="49"/>
      <c r="H231" s="4"/>
      <c r="I231" s="7"/>
      <c r="J231" s="9">
        <f t="shared" si="61"/>
        <v>19.400000000000002</v>
      </c>
      <c r="L231"/>
      <c r="M231"/>
      <c r="N231"/>
      <c r="O231"/>
    </row>
    <row r="232" spans="1:15" ht="15.75" customHeight="1">
      <c r="A232" s="196"/>
      <c r="B232" s="64">
        <f t="shared" si="62"/>
        <v>1</v>
      </c>
      <c r="C232" s="3" t="s">
        <v>38</v>
      </c>
      <c r="D232" s="46" t="s">
        <v>38</v>
      </c>
      <c r="E232" s="6">
        <v>0.04</v>
      </c>
      <c r="F232" s="53">
        <f t="shared" si="63"/>
        <v>97</v>
      </c>
      <c r="G232" s="49">
        <v>32</v>
      </c>
      <c r="H232" s="4">
        <f t="shared" si="59"/>
        <v>1.28</v>
      </c>
      <c r="I232" s="7">
        <f t="shared" si="60"/>
        <v>124.16</v>
      </c>
      <c r="J232" s="9">
        <f t="shared" si="61"/>
        <v>3.88</v>
      </c>
    </row>
    <row r="233" spans="1:15" ht="15.75" customHeight="1">
      <c r="A233" s="210" t="s">
        <v>41</v>
      </c>
      <c r="B233" s="210"/>
      <c r="C233" s="210"/>
      <c r="D233" s="210"/>
      <c r="E233" s="88"/>
      <c r="F233" s="88"/>
      <c r="G233" s="88"/>
      <c r="H233" s="2">
        <f>SUM(H211:H232)</f>
        <v>60.999999999999986</v>
      </c>
      <c r="I233" s="2">
        <f t="shared" ref="I233:J233" si="67">SUM(I211:I232)</f>
        <v>5917</v>
      </c>
      <c r="J233" s="2">
        <f t="shared" si="67"/>
        <v>84.908509090909064</v>
      </c>
    </row>
    <row r="234" spans="1:15" ht="15.75" customHeight="1">
      <c r="A234" s="180" t="s">
        <v>68</v>
      </c>
      <c r="B234" s="61">
        <v>1</v>
      </c>
      <c r="C234" s="229" t="s">
        <v>36</v>
      </c>
      <c r="D234" s="41" t="s">
        <v>6</v>
      </c>
      <c r="E234" s="6">
        <v>3.6000000000000004E-2</v>
      </c>
      <c r="F234" s="49">
        <f>B234*97</f>
        <v>97</v>
      </c>
      <c r="G234" s="49">
        <v>20</v>
      </c>
      <c r="H234" s="4">
        <f>G234*E234</f>
        <v>0.72000000000000008</v>
      </c>
      <c r="I234" s="7">
        <f>J234*G234</f>
        <v>69.84</v>
      </c>
      <c r="J234" s="9">
        <f>F234*E234</f>
        <v>3.4920000000000004</v>
      </c>
    </row>
    <row r="235" spans="1:15" ht="15.75" customHeight="1">
      <c r="A235" s="181"/>
      <c r="B235" s="64">
        <f>B234</f>
        <v>1</v>
      </c>
      <c r="C235" s="229"/>
      <c r="D235" s="41" t="s">
        <v>15</v>
      </c>
      <c r="E235" s="6">
        <v>0.01</v>
      </c>
      <c r="F235" s="53">
        <f>F234</f>
        <v>97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135.79999999999998</v>
      </c>
      <c r="J235" s="9">
        <f t="shared" ref="J235:J258" si="70">F235*E235</f>
        <v>0.97</v>
      </c>
    </row>
    <row r="236" spans="1:15" ht="15.75" customHeight="1">
      <c r="A236" s="181"/>
      <c r="B236" s="64">
        <f t="shared" ref="B236:B258" si="71">B235</f>
        <v>1</v>
      </c>
      <c r="C236" s="229"/>
      <c r="D236" s="41" t="s">
        <v>17</v>
      </c>
      <c r="E236" s="6">
        <v>0.01</v>
      </c>
      <c r="F236" s="53">
        <f>F234</f>
        <v>97</v>
      </c>
      <c r="G236" s="50">
        <v>150</v>
      </c>
      <c r="H236" s="4">
        <f t="shared" si="68"/>
        <v>1.5</v>
      </c>
      <c r="I236" s="7">
        <f t="shared" si="69"/>
        <v>145.5</v>
      </c>
      <c r="J236" s="9">
        <f t="shared" si="70"/>
        <v>0.97</v>
      </c>
    </row>
    <row r="237" spans="1:15" ht="15.75" customHeight="1">
      <c r="A237" s="181"/>
      <c r="B237" s="64">
        <f t="shared" si="71"/>
        <v>1</v>
      </c>
      <c r="C237" s="229"/>
      <c r="D237" s="42" t="s">
        <v>7</v>
      </c>
      <c r="E237" s="6">
        <v>4.0000000000000001E-3</v>
      </c>
      <c r="F237" s="53">
        <f t="shared" ref="F237" si="72">F236</f>
        <v>97</v>
      </c>
      <c r="G237" s="51">
        <v>90</v>
      </c>
      <c r="H237" s="4">
        <f t="shared" si="68"/>
        <v>0.36</v>
      </c>
      <c r="I237" s="7">
        <f t="shared" si="69"/>
        <v>34.92</v>
      </c>
      <c r="J237" s="9">
        <f t="shared" si="70"/>
        <v>0.38800000000000001</v>
      </c>
      <c r="L237"/>
      <c r="M237"/>
      <c r="N237"/>
      <c r="O237"/>
    </row>
    <row r="238" spans="1:15" ht="15.75" customHeight="1">
      <c r="A238" s="181"/>
      <c r="B238" s="64">
        <f t="shared" si="71"/>
        <v>1</v>
      </c>
      <c r="C238" s="185" t="s">
        <v>40</v>
      </c>
      <c r="D238" s="41" t="s">
        <v>4</v>
      </c>
      <c r="E238" s="5">
        <v>2.5000000000000001E-2</v>
      </c>
      <c r="F238" s="53">
        <f>F234</f>
        <v>97</v>
      </c>
      <c r="G238" s="49">
        <v>25</v>
      </c>
      <c r="H238" s="4">
        <f t="shared" si="68"/>
        <v>0.625</v>
      </c>
      <c r="I238" s="7">
        <f t="shared" si="69"/>
        <v>60.625000000000007</v>
      </c>
      <c r="J238" s="9">
        <f t="shared" si="70"/>
        <v>2.4250000000000003</v>
      </c>
      <c r="L238"/>
      <c r="M238"/>
      <c r="N238"/>
      <c r="O238"/>
    </row>
    <row r="239" spans="1:15" ht="15.75" customHeight="1">
      <c r="A239" s="181"/>
      <c r="B239" s="64">
        <f t="shared" si="71"/>
        <v>1</v>
      </c>
      <c r="C239" s="186"/>
      <c r="D239" s="41" t="s">
        <v>6</v>
      </c>
      <c r="E239" s="8">
        <v>0.05</v>
      </c>
      <c r="F239" s="53">
        <f t="shared" ref="F239:F258" si="73">F238</f>
        <v>97</v>
      </c>
      <c r="G239" s="50">
        <v>20</v>
      </c>
      <c r="H239" s="4">
        <f t="shared" si="68"/>
        <v>1</v>
      </c>
      <c r="I239" s="7">
        <f t="shared" si="69"/>
        <v>97.000000000000014</v>
      </c>
      <c r="J239" s="9">
        <f t="shared" si="70"/>
        <v>4.8500000000000005</v>
      </c>
      <c r="L239"/>
      <c r="M239"/>
      <c r="N239"/>
      <c r="O239"/>
    </row>
    <row r="240" spans="1:15" ht="15.75" customHeight="1">
      <c r="A240" s="181"/>
      <c r="B240" s="64">
        <f t="shared" si="71"/>
        <v>1</v>
      </c>
      <c r="C240" s="186"/>
      <c r="D240" s="41" t="s">
        <v>8</v>
      </c>
      <c r="E240" s="5">
        <v>2.7E-2</v>
      </c>
      <c r="F240" s="53">
        <f t="shared" si="73"/>
        <v>97</v>
      </c>
      <c r="G240" s="51">
        <v>28</v>
      </c>
      <c r="H240" s="4">
        <f t="shared" si="68"/>
        <v>0.75600000000000001</v>
      </c>
      <c r="I240" s="7">
        <f t="shared" si="69"/>
        <v>73.331999999999994</v>
      </c>
      <c r="J240" s="9">
        <f t="shared" si="70"/>
        <v>2.6189999999999998</v>
      </c>
      <c r="L240"/>
      <c r="M240"/>
      <c r="N240"/>
      <c r="O240"/>
    </row>
    <row r="241" spans="1:15" ht="15.75" customHeight="1">
      <c r="A241" s="181"/>
      <c r="B241" s="64">
        <f t="shared" si="71"/>
        <v>1</v>
      </c>
      <c r="C241" s="186"/>
      <c r="D241" s="41" t="s">
        <v>9</v>
      </c>
      <c r="E241" s="5">
        <v>1.2999999999999999E-2</v>
      </c>
      <c r="F241" s="53">
        <f t="shared" si="73"/>
        <v>97</v>
      </c>
      <c r="G241" s="52">
        <v>44</v>
      </c>
      <c r="H241" s="4">
        <f t="shared" si="68"/>
        <v>0.57199999999999995</v>
      </c>
      <c r="I241" s="7">
        <f t="shared" si="69"/>
        <v>55.483999999999995</v>
      </c>
      <c r="J241" s="9">
        <f t="shared" si="70"/>
        <v>1.2609999999999999</v>
      </c>
      <c r="L241"/>
      <c r="M241"/>
      <c r="N241"/>
      <c r="O241"/>
    </row>
    <row r="242" spans="1:15" ht="15.75" customHeight="1">
      <c r="A242" s="181"/>
      <c r="B242" s="64">
        <f t="shared" si="71"/>
        <v>1</v>
      </c>
      <c r="C242" s="186"/>
      <c r="D242" s="41" t="s">
        <v>11</v>
      </c>
      <c r="E242" s="5">
        <v>1.2E-2</v>
      </c>
      <c r="F242" s="53">
        <f t="shared" si="73"/>
        <v>97</v>
      </c>
      <c r="G242" s="49">
        <v>28</v>
      </c>
      <c r="H242" s="4">
        <f t="shared" si="68"/>
        <v>0.33600000000000002</v>
      </c>
      <c r="I242" s="7">
        <f t="shared" si="69"/>
        <v>32.591999999999999</v>
      </c>
      <c r="J242" s="9">
        <f t="shared" si="70"/>
        <v>1.1639999999999999</v>
      </c>
      <c r="L242"/>
      <c r="M242"/>
      <c r="N242"/>
      <c r="O242"/>
    </row>
    <row r="243" spans="1:15" ht="15.75" customHeight="1">
      <c r="A243" s="181"/>
      <c r="B243" s="64">
        <f t="shared" si="71"/>
        <v>1</v>
      </c>
      <c r="C243" s="186"/>
      <c r="D243" s="41" t="s">
        <v>32</v>
      </c>
      <c r="E243" s="5">
        <v>7.4999999999999997E-3</v>
      </c>
      <c r="F243" s="53">
        <f t="shared" si="73"/>
        <v>97</v>
      </c>
      <c r="G243" s="49">
        <v>170</v>
      </c>
      <c r="H243" s="4">
        <f t="shared" si="68"/>
        <v>1.2749999999999999</v>
      </c>
      <c r="I243" s="7">
        <f t="shared" si="69"/>
        <v>123.67499999999998</v>
      </c>
      <c r="J243" s="9">
        <f t="shared" si="70"/>
        <v>0.72749999999999992</v>
      </c>
      <c r="L243"/>
      <c r="M243"/>
      <c r="N243"/>
      <c r="O243"/>
    </row>
    <row r="244" spans="1:15" ht="15.75" customHeight="1">
      <c r="A244" s="181"/>
      <c r="B244" s="64">
        <f t="shared" si="71"/>
        <v>1</v>
      </c>
      <c r="C244" s="186"/>
      <c r="D244" s="41" t="s">
        <v>27</v>
      </c>
      <c r="E244" s="5">
        <v>5.0000000000000001E-3</v>
      </c>
      <c r="F244" s="53">
        <f t="shared" si="73"/>
        <v>97</v>
      </c>
      <c r="G244" s="49">
        <v>710</v>
      </c>
      <c r="H244" s="4">
        <f t="shared" si="68"/>
        <v>3.5500000000000003</v>
      </c>
      <c r="I244" s="7">
        <f t="shared" si="69"/>
        <v>344.34999999999997</v>
      </c>
      <c r="J244" s="9">
        <f t="shared" si="70"/>
        <v>0.48499999999999999</v>
      </c>
      <c r="L244"/>
      <c r="M244"/>
      <c r="N244"/>
      <c r="O244"/>
    </row>
    <row r="245" spans="1:15" ht="15.75" customHeight="1">
      <c r="A245" s="181"/>
      <c r="B245" s="64">
        <f t="shared" si="71"/>
        <v>1</v>
      </c>
      <c r="C245" s="186"/>
      <c r="D245" s="41" t="s">
        <v>12</v>
      </c>
      <c r="E245" s="5">
        <v>2.5000000000000001E-3</v>
      </c>
      <c r="F245" s="53">
        <f t="shared" si="73"/>
        <v>97</v>
      </c>
      <c r="G245" s="49">
        <v>46</v>
      </c>
      <c r="H245" s="4">
        <f t="shared" si="68"/>
        <v>0.115</v>
      </c>
      <c r="I245" s="7">
        <f t="shared" si="69"/>
        <v>11.154999999999999</v>
      </c>
      <c r="J245" s="9">
        <f t="shared" si="70"/>
        <v>0.24249999999999999</v>
      </c>
      <c r="L245"/>
      <c r="M245"/>
      <c r="N245"/>
      <c r="O245"/>
    </row>
    <row r="246" spans="1:15" ht="15.75" customHeight="1">
      <c r="A246" s="181"/>
      <c r="B246" s="64">
        <f t="shared" si="71"/>
        <v>1</v>
      </c>
      <c r="C246" s="186"/>
      <c r="D246" s="41" t="s">
        <v>13</v>
      </c>
      <c r="E246" s="5">
        <v>4.0000000000000002E-4</v>
      </c>
      <c r="F246" s="53">
        <f t="shared" si="73"/>
        <v>97</v>
      </c>
      <c r="G246" s="49">
        <v>440</v>
      </c>
      <c r="H246" s="4">
        <f t="shared" si="68"/>
        <v>0.17600000000000002</v>
      </c>
      <c r="I246" s="7">
        <f t="shared" si="69"/>
        <v>17.071999999999999</v>
      </c>
      <c r="J246" s="9">
        <f t="shared" si="70"/>
        <v>3.8800000000000001E-2</v>
      </c>
      <c r="L246"/>
      <c r="M246"/>
      <c r="N246"/>
      <c r="O246"/>
    </row>
    <row r="247" spans="1:15" ht="15.75" customHeight="1">
      <c r="A247" s="181"/>
      <c r="B247" s="64">
        <f t="shared" si="71"/>
        <v>1</v>
      </c>
      <c r="C247" s="187"/>
      <c r="D247" s="41" t="s">
        <v>79</v>
      </c>
      <c r="E247" s="8">
        <v>0.2</v>
      </c>
      <c r="F247" s="53">
        <f t="shared" si="73"/>
        <v>97</v>
      </c>
      <c r="G247" s="49"/>
      <c r="H247" s="4"/>
      <c r="I247" s="7"/>
      <c r="J247" s="9">
        <f>F247*E247</f>
        <v>19.400000000000002</v>
      </c>
      <c r="L247"/>
      <c r="M247"/>
      <c r="N247"/>
      <c r="O247"/>
    </row>
    <row r="248" spans="1:15" ht="15.75" customHeight="1">
      <c r="A248" s="181"/>
      <c r="B248" s="64">
        <f t="shared" si="71"/>
        <v>1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3"/>
        <v>97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1542.2030000000011</v>
      </c>
      <c r="J248" s="6">
        <f t="shared" si="70"/>
        <v>4.6733424242424277</v>
      </c>
      <c r="L248"/>
      <c r="M248"/>
      <c r="N248"/>
      <c r="O248"/>
    </row>
    <row r="249" spans="1:15" ht="15.75" customHeight="1">
      <c r="A249" s="181"/>
      <c r="B249" s="64">
        <f t="shared" si="71"/>
        <v>1</v>
      </c>
      <c r="C249" s="230"/>
      <c r="D249" s="42" t="s">
        <v>38</v>
      </c>
      <c r="E249" s="6">
        <v>9.0000000000000011E-3</v>
      </c>
      <c r="F249" s="53">
        <f t="shared" si="73"/>
        <v>97</v>
      </c>
      <c r="G249" s="50">
        <v>32</v>
      </c>
      <c r="H249" s="4">
        <f t="shared" si="68"/>
        <v>0.28800000000000003</v>
      </c>
      <c r="I249" s="7">
        <f t="shared" si="69"/>
        <v>27.936000000000003</v>
      </c>
      <c r="J249" s="6">
        <f t="shared" si="70"/>
        <v>0.87300000000000011</v>
      </c>
      <c r="L249"/>
      <c r="M249"/>
      <c r="N249"/>
      <c r="O249"/>
    </row>
    <row r="250" spans="1:15" ht="15.75" customHeight="1">
      <c r="A250" s="181"/>
      <c r="B250" s="64">
        <f t="shared" si="71"/>
        <v>1</v>
      </c>
      <c r="C250" s="230"/>
      <c r="D250" s="42" t="s">
        <v>69</v>
      </c>
      <c r="E250" s="6">
        <v>1.2E-2</v>
      </c>
      <c r="F250" s="53">
        <f t="shared" si="73"/>
        <v>97</v>
      </c>
      <c r="G250" s="50">
        <v>90</v>
      </c>
      <c r="H250" s="4">
        <f t="shared" si="68"/>
        <v>1.08</v>
      </c>
      <c r="I250" s="7">
        <f t="shared" si="69"/>
        <v>104.75999999999999</v>
      </c>
      <c r="J250" s="6">
        <f t="shared" si="70"/>
        <v>1.1639999999999999</v>
      </c>
      <c r="L250"/>
      <c r="M250"/>
      <c r="N250"/>
      <c r="O250"/>
    </row>
    <row r="251" spans="1:15" ht="15.75" customHeight="1">
      <c r="A251" s="181"/>
      <c r="B251" s="64">
        <f t="shared" si="71"/>
        <v>1</v>
      </c>
      <c r="C251" s="230"/>
      <c r="D251" s="42" t="s">
        <v>19</v>
      </c>
      <c r="E251" s="6">
        <v>5.0000000000000001E-3</v>
      </c>
      <c r="F251" s="53">
        <f t="shared" si="73"/>
        <v>97</v>
      </c>
      <c r="G251" s="50">
        <v>100</v>
      </c>
      <c r="H251" s="4">
        <f t="shared" si="68"/>
        <v>0.5</v>
      </c>
      <c r="I251" s="7">
        <f t="shared" si="69"/>
        <v>48.5</v>
      </c>
      <c r="J251" s="6">
        <f t="shared" si="70"/>
        <v>0.48499999999999999</v>
      </c>
      <c r="L251"/>
      <c r="M251"/>
      <c r="N251"/>
      <c r="O251"/>
    </row>
    <row r="252" spans="1:15" ht="15.75" customHeight="1">
      <c r="A252" s="181"/>
      <c r="B252" s="64">
        <f t="shared" si="71"/>
        <v>1</v>
      </c>
      <c r="C252" s="230"/>
      <c r="D252" s="42" t="s">
        <v>7</v>
      </c>
      <c r="E252" s="6">
        <v>3.0000000000000001E-3</v>
      </c>
      <c r="F252" s="53">
        <f t="shared" si="73"/>
        <v>97</v>
      </c>
      <c r="G252" s="50">
        <v>90</v>
      </c>
      <c r="H252" s="4">
        <f t="shared" si="68"/>
        <v>0.27</v>
      </c>
      <c r="I252" s="7">
        <f t="shared" si="69"/>
        <v>26.189999999999998</v>
      </c>
      <c r="J252" s="6">
        <f t="shared" si="70"/>
        <v>0.29099999999999998</v>
      </c>
      <c r="L252"/>
      <c r="M252"/>
      <c r="N252"/>
      <c r="O252"/>
    </row>
    <row r="253" spans="1:15" ht="15.75" customHeight="1">
      <c r="A253" s="181"/>
      <c r="B253" s="64">
        <f t="shared" si="71"/>
        <v>1</v>
      </c>
      <c r="C253" s="231" t="s">
        <v>37</v>
      </c>
      <c r="D253" s="41" t="s">
        <v>8</v>
      </c>
      <c r="E253" s="6">
        <v>0.17100000000000001</v>
      </c>
      <c r="F253" s="53">
        <f t="shared" si="73"/>
        <v>97</v>
      </c>
      <c r="G253" s="49">
        <v>28</v>
      </c>
      <c r="H253" s="4">
        <f t="shared" si="68"/>
        <v>4.7880000000000003</v>
      </c>
      <c r="I253" s="7">
        <f t="shared" si="69"/>
        <v>464.43599999999998</v>
      </c>
      <c r="J253" s="9">
        <f t="shared" si="70"/>
        <v>16.587</v>
      </c>
    </row>
    <row r="254" spans="1:15" ht="15.75" customHeight="1">
      <c r="A254" s="181"/>
      <c r="B254" s="64">
        <f t="shared" si="71"/>
        <v>1</v>
      </c>
      <c r="C254" s="231"/>
      <c r="D254" s="41" t="s">
        <v>27</v>
      </c>
      <c r="E254" s="6">
        <v>5.0000000000000001E-3</v>
      </c>
      <c r="F254" s="53">
        <f t="shared" si="73"/>
        <v>97</v>
      </c>
      <c r="G254" s="49">
        <v>710</v>
      </c>
      <c r="H254" s="4">
        <f t="shared" si="68"/>
        <v>3.5500000000000003</v>
      </c>
      <c r="I254" s="7">
        <f t="shared" si="69"/>
        <v>344.34999999999997</v>
      </c>
      <c r="J254" s="9">
        <f t="shared" si="70"/>
        <v>0.48499999999999999</v>
      </c>
    </row>
    <row r="255" spans="1:15" ht="15.75" customHeight="1">
      <c r="A255" s="181"/>
      <c r="B255" s="64">
        <f t="shared" si="71"/>
        <v>1</v>
      </c>
      <c r="C255" s="231"/>
      <c r="D255" s="41" t="s">
        <v>69</v>
      </c>
      <c r="E255" s="6">
        <v>2.4E-2</v>
      </c>
      <c r="F255" s="53">
        <f t="shared" si="73"/>
        <v>97</v>
      </c>
      <c r="G255" s="49">
        <v>90</v>
      </c>
      <c r="H255" s="4">
        <f t="shared" si="68"/>
        <v>2.16</v>
      </c>
      <c r="I255" s="7">
        <f t="shared" si="69"/>
        <v>209.51999999999998</v>
      </c>
      <c r="J255" s="9">
        <f t="shared" si="70"/>
        <v>2.3279999999999998</v>
      </c>
    </row>
    <row r="256" spans="1:15" ht="15.75" customHeight="1">
      <c r="A256" s="181"/>
      <c r="B256" s="64">
        <f t="shared" si="71"/>
        <v>1</v>
      </c>
      <c r="C256" s="89" t="s">
        <v>65</v>
      </c>
      <c r="D256" s="43" t="s">
        <v>65</v>
      </c>
      <c r="E256" s="8">
        <v>0.2</v>
      </c>
      <c r="F256" s="53">
        <f t="shared" si="73"/>
        <v>97</v>
      </c>
      <c r="G256" s="49">
        <v>72</v>
      </c>
      <c r="H256" s="5">
        <f t="shared" si="68"/>
        <v>14.4</v>
      </c>
      <c r="I256" s="7">
        <f t="shared" si="69"/>
        <v>1396.8000000000002</v>
      </c>
      <c r="J256" s="9">
        <f t="shared" si="70"/>
        <v>19.400000000000002</v>
      </c>
      <c r="L256"/>
      <c r="M256"/>
      <c r="N256"/>
      <c r="O256"/>
    </row>
    <row r="257" spans="1:12" ht="15.75" customHeight="1">
      <c r="A257" s="181"/>
      <c r="B257" s="64">
        <f t="shared" si="71"/>
        <v>1</v>
      </c>
      <c r="C257" s="3" t="s">
        <v>38</v>
      </c>
      <c r="D257" s="46" t="s">
        <v>38</v>
      </c>
      <c r="E257" s="6">
        <v>0.04</v>
      </c>
      <c r="F257" s="53">
        <f t="shared" si="73"/>
        <v>97</v>
      </c>
      <c r="G257" s="49">
        <v>32</v>
      </c>
      <c r="H257" s="4">
        <f t="shared" si="68"/>
        <v>1.28</v>
      </c>
      <c r="I257" s="7">
        <f t="shared" si="69"/>
        <v>124.16</v>
      </c>
      <c r="J257" s="9">
        <f t="shared" si="70"/>
        <v>3.88</v>
      </c>
    </row>
    <row r="258" spans="1:12" ht="15.75" customHeight="1">
      <c r="A258" s="197"/>
      <c r="B258" s="64">
        <f t="shared" si="71"/>
        <v>1</v>
      </c>
      <c r="C258" s="90" t="s">
        <v>22</v>
      </c>
      <c r="D258" s="44" t="s">
        <v>22</v>
      </c>
      <c r="E258" s="6">
        <v>0.05</v>
      </c>
      <c r="F258" s="53">
        <f t="shared" si="73"/>
        <v>97</v>
      </c>
      <c r="G258" s="50">
        <v>88</v>
      </c>
      <c r="H258" s="4">
        <f t="shared" si="68"/>
        <v>4.4000000000000004</v>
      </c>
      <c r="I258" s="7">
        <f t="shared" si="69"/>
        <v>426.80000000000007</v>
      </c>
      <c r="J258" s="9">
        <f t="shared" si="70"/>
        <v>4.8500000000000005</v>
      </c>
    </row>
    <row r="259" spans="1:12" ht="15.75" customHeight="1">
      <c r="A259" s="210" t="s">
        <v>41</v>
      </c>
      <c r="B259" s="210"/>
      <c r="C259" s="210"/>
      <c r="D259" s="210"/>
      <c r="E259" s="88"/>
      <c r="F259" s="88"/>
      <c r="G259" s="88"/>
      <c r="H259" s="2">
        <f>SUM(H234:H258)</f>
        <v>61.000000000000014</v>
      </c>
      <c r="I259" s="2">
        <f t="shared" ref="I259:J259" si="74">SUM(I234:I258)</f>
        <v>5917.0000000000009</v>
      </c>
      <c r="J259" s="2">
        <f t="shared" si="74"/>
        <v>94.049142424242419</v>
      </c>
    </row>
    <row r="260" spans="1:12" customFormat="1" ht="15.75" customHeight="1"/>
    <row r="261" spans="1:12" customFormat="1" ht="15.75" customHeight="1"/>
    <row r="262" spans="1:12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>
      <c r="A263" s="180" t="s">
        <v>84</v>
      </c>
      <c r="B263" s="61">
        <v>1</v>
      </c>
      <c r="C263" s="226" t="s">
        <v>5</v>
      </c>
      <c r="D263" s="41" t="s">
        <v>6</v>
      </c>
      <c r="E263" s="8">
        <v>2.5999999999999999E-2</v>
      </c>
      <c r="F263" s="49">
        <f>B263*97</f>
        <v>97</v>
      </c>
      <c r="G263" s="49">
        <v>20</v>
      </c>
      <c r="H263" s="5">
        <f>G263*E263</f>
        <v>0.52</v>
      </c>
      <c r="I263" s="7">
        <f>J263*G263</f>
        <v>50.44</v>
      </c>
      <c r="J263" s="9">
        <f>F263*E263</f>
        <v>2.5219999999999998</v>
      </c>
      <c r="L263" s="18"/>
    </row>
    <row r="264" spans="1:12" ht="15.75" customHeight="1">
      <c r="A264" s="181"/>
      <c r="B264" s="64">
        <f>B263</f>
        <v>1</v>
      </c>
      <c r="C264" s="227"/>
      <c r="D264" s="41" t="s">
        <v>7</v>
      </c>
      <c r="E264" s="8">
        <v>6.0000000000000001E-3</v>
      </c>
      <c r="F264" s="53">
        <f>F263</f>
        <v>97</v>
      </c>
      <c r="G264" s="49">
        <v>90</v>
      </c>
      <c r="H264" s="5">
        <f t="shared" ref="H264:H268" si="75">G264*E264</f>
        <v>0.54</v>
      </c>
      <c r="I264" s="7">
        <f t="shared" ref="I264:I268" si="76">J264*G264</f>
        <v>52.379999999999995</v>
      </c>
      <c r="J264" s="9">
        <f t="shared" ref="J264:J268" si="77">F264*E264</f>
        <v>0.58199999999999996</v>
      </c>
      <c r="L264" s="18"/>
    </row>
    <row r="265" spans="1:12" ht="15.75" customHeight="1">
      <c r="A265" s="181"/>
      <c r="B265" s="64">
        <f t="shared" ref="B265:B280" si="78">B264</f>
        <v>1</v>
      </c>
      <c r="C265" s="227"/>
      <c r="D265" s="41" t="s">
        <v>8</v>
      </c>
      <c r="E265" s="8">
        <v>3.5000000000000003E-2</v>
      </c>
      <c r="F265" s="53">
        <f t="shared" ref="F265:F280" si="79">F264</f>
        <v>97</v>
      </c>
      <c r="G265" s="49">
        <v>28</v>
      </c>
      <c r="H265" s="5">
        <f t="shared" si="75"/>
        <v>0.98000000000000009</v>
      </c>
      <c r="I265" s="7">
        <f t="shared" si="76"/>
        <v>95.060000000000016</v>
      </c>
      <c r="J265" s="9">
        <f t="shared" si="77"/>
        <v>3.3950000000000005</v>
      </c>
      <c r="L265" s="18"/>
    </row>
    <row r="266" spans="1:12" ht="15.75" customHeight="1">
      <c r="A266" s="181"/>
      <c r="B266" s="64">
        <f t="shared" si="78"/>
        <v>1</v>
      </c>
      <c r="C266" s="227"/>
      <c r="D266" s="41" t="s">
        <v>10</v>
      </c>
      <c r="E266" s="8">
        <v>2.5000000000000001E-2</v>
      </c>
      <c r="F266" s="53">
        <f t="shared" si="79"/>
        <v>97</v>
      </c>
      <c r="G266" s="49">
        <v>86</v>
      </c>
      <c r="H266" s="5">
        <f t="shared" si="75"/>
        <v>2.15</v>
      </c>
      <c r="I266" s="7">
        <f t="shared" si="76"/>
        <v>208.55</v>
      </c>
      <c r="J266" s="9">
        <f t="shared" si="77"/>
        <v>2.4250000000000003</v>
      </c>
      <c r="L266" s="18"/>
    </row>
    <row r="267" spans="1:12" ht="15.75" customHeight="1">
      <c r="A267" s="181"/>
      <c r="B267" s="64">
        <f t="shared" si="78"/>
        <v>1</v>
      </c>
      <c r="C267" s="227"/>
      <c r="D267" s="41" t="s">
        <v>9</v>
      </c>
      <c r="E267" s="8">
        <v>1.9E-2</v>
      </c>
      <c r="F267" s="53">
        <f t="shared" si="79"/>
        <v>97</v>
      </c>
      <c r="G267" s="49">
        <v>44</v>
      </c>
      <c r="H267" s="5">
        <f t="shared" si="75"/>
        <v>0.83599999999999997</v>
      </c>
      <c r="I267" s="7">
        <f t="shared" si="76"/>
        <v>81.091999999999999</v>
      </c>
      <c r="J267" s="9">
        <f t="shared" si="77"/>
        <v>1.843</v>
      </c>
      <c r="L267" s="18"/>
    </row>
    <row r="268" spans="1:12" ht="15.75" customHeight="1">
      <c r="A268" s="181"/>
      <c r="B268" s="64">
        <f t="shared" si="78"/>
        <v>1</v>
      </c>
      <c r="C268" s="228"/>
      <c r="D268" s="41" t="s">
        <v>11</v>
      </c>
      <c r="E268" s="8">
        <v>1.7999999999999999E-2</v>
      </c>
      <c r="F268" s="53">
        <f t="shared" si="79"/>
        <v>97</v>
      </c>
      <c r="G268" s="49">
        <v>28</v>
      </c>
      <c r="H268" s="5">
        <f t="shared" si="75"/>
        <v>0.504</v>
      </c>
      <c r="I268" s="7">
        <f t="shared" si="76"/>
        <v>48.887999999999991</v>
      </c>
      <c r="J268" s="9">
        <f t="shared" si="77"/>
        <v>1.7459999999999998</v>
      </c>
      <c r="L268" s="18"/>
    </row>
    <row r="269" spans="1:12" ht="15.75" customHeight="1">
      <c r="A269" s="181"/>
      <c r="B269" s="64">
        <f t="shared" si="78"/>
        <v>1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79"/>
        <v>97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3221.1760000000004</v>
      </c>
      <c r="J269" s="9">
        <f>F269*E269</f>
        <v>9.7611393939393949</v>
      </c>
    </row>
    <row r="270" spans="1:12" ht="15.75" customHeight="1">
      <c r="A270" s="181"/>
      <c r="B270" s="64">
        <f t="shared" si="78"/>
        <v>1</v>
      </c>
      <c r="C270" s="227"/>
      <c r="D270" s="41" t="s">
        <v>57</v>
      </c>
      <c r="E270" s="6">
        <v>0.03</v>
      </c>
      <c r="F270" s="53">
        <f t="shared" si="79"/>
        <v>97</v>
      </c>
      <c r="G270" s="51">
        <v>120</v>
      </c>
      <c r="H270" s="4">
        <f t="shared" ref="H270:H272" si="80">G270*E270</f>
        <v>3.5999999999999996</v>
      </c>
      <c r="I270" s="7">
        <f t="shared" ref="I270:I272" si="81">J270*G270</f>
        <v>349.2</v>
      </c>
      <c r="J270" s="9">
        <f t="shared" ref="J270:J280" si="82">F270*E270</f>
        <v>2.9099999999999997</v>
      </c>
    </row>
    <row r="271" spans="1:12" ht="15.75" customHeight="1">
      <c r="A271" s="181"/>
      <c r="B271" s="64">
        <f t="shared" si="78"/>
        <v>1</v>
      </c>
      <c r="C271" s="227"/>
      <c r="D271" s="41" t="s">
        <v>32</v>
      </c>
      <c r="E271" s="6">
        <v>1.2E-2</v>
      </c>
      <c r="F271" s="53">
        <f t="shared" si="79"/>
        <v>97</v>
      </c>
      <c r="G271" s="51">
        <v>170</v>
      </c>
      <c r="H271" s="4">
        <f t="shared" si="80"/>
        <v>2.04</v>
      </c>
      <c r="I271" s="7">
        <f t="shared" si="81"/>
        <v>197.88</v>
      </c>
      <c r="J271" s="9">
        <f t="shared" si="82"/>
        <v>1.1639999999999999</v>
      </c>
    </row>
    <row r="272" spans="1:12" ht="15.75" customHeight="1">
      <c r="A272" s="181"/>
      <c r="B272" s="64">
        <f t="shared" si="78"/>
        <v>1</v>
      </c>
      <c r="C272" s="227"/>
      <c r="D272" s="41" t="s">
        <v>24</v>
      </c>
      <c r="E272" s="6">
        <v>2E-3</v>
      </c>
      <c r="F272" s="53">
        <f t="shared" si="79"/>
        <v>97</v>
      </c>
      <c r="G272" s="49">
        <v>200</v>
      </c>
      <c r="H272" s="4">
        <f t="shared" si="80"/>
        <v>0.4</v>
      </c>
      <c r="I272" s="7">
        <f t="shared" si="81"/>
        <v>38.800000000000004</v>
      </c>
      <c r="J272" s="9">
        <f t="shared" si="82"/>
        <v>0.19400000000000001</v>
      </c>
    </row>
    <row r="273" spans="1:15" ht="15.75" customHeight="1">
      <c r="A273" s="181"/>
      <c r="B273" s="64">
        <f t="shared" si="78"/>
        <v>1</v>
      </c>
      <c r="C273" s="228"/>
      <c r="D273" s="41" t="s">
        <v>79</v>
      </c>
      <c r="E273" s="6">
        <v>0.2</v>
      </c>
      <c r="F273" s="53">
        <f t="shared" si="79"/>
        <v>97</v>
      </c>
      <c r="G273" s="49"/>
      <c r="H273" s="4"/>
      <c r="I273" s="7"/>
      <c r="J273" s="9">
        <f t="shared" si="82"/>
        <v>19.400000000000002</v>
      </c>
    </row>
    <row r="274" spans="1:15" ht="15.75" customHeight="1">
      <c r="A274" s="181"/>
      <c r="B274" s="64">
        <f t="shared" si="78"/>
        <v>1</v>
      </c>
      <c r="C274" s="226" t="s">
        <v>82</v>
      </c>
      <c r="D274" s="41" t="s">
        <v>8</v>
      </c>
      <c r="E274" s="6">
        <v>0.2</v>
      </c>
      <c r="F274" s="53">
        <f t="shared" si="79"/>
        <v>97</v>
      </c>
      <c r="G274" s="49">
        <v>28</v>
      </c>
      <c r="H274" s="4">
        <f t="shared" ref="H274:H276" si="83">G274*E274</f>
        <v>5.6000000000000005</v>
      </c>
      <c r="I274" s="7">
        <f t="shared" ref="I274:I278" si="84">J274*G274</f>
        <v>543.20000000000005</v>
      </c>
      <c r="J274" s="9">
        <f t="shared" si="82"/>
        <v>19.400000000000002</v>
      </c>
    </row>
    <row r="275" spans="1:15" ht="15.75" customHeight="1">
      <c r="A275" s="181"/>
      <c r="B275" s="64">
        <f t="shared" si="78"/>
        <v>1</v>
      </c>
      <c r="C275" s="228"/>
      <c r="D275" s="41" t="s">
        <v>27</v>
      </c>
      <c r="E275" s="6">
        <v>5.0000000000000001E-3</v>
      </c>
      <c r="F275" s="53">
        <f t="shared" si="79"/>
        <v>97</v>
      </c>
      <c r="G275" s="49">
        <v>710</v>
      </c>
      <c r="H275" s="4">
        <f t="shared" si="83"/>
        <v>3.5500000000000003</v>
      </c>
      <c r="I275" s="7">
        <f t="shared" si="84"/>
        <v>344.34999999999997</v>
      </c>
      <c r="J275" s="9">
        <f t="shared" si="82"/>
        <v>0.48499999999999999</v>
      </c>
    </row>
    <row r="276" spans="1:15" ht="15.75" customHeight="1">
      <c r="A276" s="181"/>
      <c r="B276" s="64">
        <f t="shared" si="78"/>
        <v>1</v>
      </c>
      <c r="C276" s="218" t="s">
        <v>97</v>
      </c>
      <c r="D276" s="41" t="s">
        <v>29</v>
      </c>
      <c r="E276" s="6">
        <v>4.5999999999999999E-2</v>
      </c>
      <c r="F276" s="53">
        <f t="shared" si="79"/>
        <v>97</v>
      </c>
      <c r="G276" s="51">
        <v>100</v>
      </c>
      <c r="H276" s="4">
        <f t="shared" si="83"/>
        <v>4.5999999999999996</v>
      </c>
      <c r="I276" s="7">
        <f t="shared" si="84"/>
        <v>446.2</v>
      </c>
      <c r="J276" s="9">
        <f t="shared" si="82"/>
        <v>4.4619999999999997</v>
      </c>
    </row>
    <row r="277" spans="1:15" ht="15.75" customHeight="1">
      <c r="A277" s="181"/>
      <c r="B277" s="64">
        <f t="shared" si="78"/>
        <v>1</v>
      </c>
      <c r="C277" s="219"/>
      <c r="D277" s="41" t="s">
        <v>12</v>
      </c>
      <c r="E277" s="6">
        <v>2.4E-2</v>
      </c>
      <c r="F277" s="53">
        <f t="shared" si="79"/>
        <v>97</v>
      </c>
      <c r="G277" s="49">
        <v>46</v>
      </c>
      <c r="H277" s="4">
        <f>G277*E277</f>
        <v>1.1040000000000001</v>
      </c>
      <c r="I277" s="7">
        <f t="shared" si="84"/>
        <v>107.08799999999999</v>
      </c>
      <c r="J277" s="9">
        <f t="shared" si="82"/>
        <v>2.3279999999999998</v>
      </c>
    </row>
    <row r="278" spans="1:15" ht="15.75" customHeight="1">
      <c r="A278" s="181"/>
      <c r="B278" s="64">
        <f t="shared" si="78"/>
        <v>1</v>
      </c>
      <c r="C278" s="219"/>
      <c r="D278" s="41" t="s">
        <v>13</v>
      </c>
      <c r="E278" s="45">
        <v>2.0000000000000001E-4</v>
      </c>
      <c r="F278" s="53">
        <f t="shared" si="79"/>
        <v>97</v>
      </c>
      <c r="G278" s="49">
        <v>440</v>
      </c>
      <c r="H278" s="4">
        <f t="shared" ref="H278" si="85">G278*E278</f>
        <v>8.8000000000000009E-2</v>
      </c>
      <c r="I278" s="7">
        <f t="shared" si="84"/>
        <v>8.5359999999999996</v>
      </c>
      <c r="J278" s="9">
        <f t="shared" si="82"/>
        <v>1.9400000000000001E-2</v>
      </c>
      <c r="L278"/>
      <c r="M278"/>
      <c r="N278"/>
      <c r="O278"/>
    </row>
    <row r="279" spans="1:15" ht="15.75" customHeight="1">
      <c r="A279" s="181"/>
      <c r="B279" s="64">
        <f t="shared" si="78"/>
        <v>1</v>
      </c>
      <c r="C279" s="220"/>
      <c r="D279" s="41" t="s">
        <v>79</v>
      </c>
      <c r="E279" s="6">
        <v>0.17199999999999999</v>
      </c>
      <c r="F279" s="53">
        <f t="shared" si="79"/>
        <v>97</v>
      </c>
      <c r="G279" s="49"/>
      <c r="H279" s="4"/>
      <c r="I279" s="7"/>
      <c r="J279" s="9">
        <f t="shared" si="82"/>
        <v>16.683999999999997</v>
      </c>
      <c r="L279"/>
      <c r="M279"/>
      <c r="N279"/>
      <c r="O279"/>
    </row>
    <row r="280" spans="1:15" ht="15.75" customHeight="1">
      <c r="A280" s="181"/>
      <c r="B280" s="64">
        <f t="shared" si="78"/>
        <v>1</v>
      </c>
      <c r="C280" s="3" t="s">
        <v>38</v>
      </c>
      <c r="D280" s="46" t="s">
        <v>38</v>
      </c>
      <c r="E280" s="6">
        <v>0.04</v>
      </c>
      <c r="F280" s="53">
        <f t="shared" si="79"/>
        <v>97</v>
      </c>
      <c r="G280" s="49">
        <v>32</v>
      </c>
      <c r="H280" s="4">
        <f>G280*E280</f>
        <v>1.28</v>
      </c>
      <c r="I280" s="7">
        <f t="shared" ref="I280" si="86">J280*G280</f>
        <v>124.16</v>
      </c>
      <c r="J280" s="9">
        <f t="shared" si="82"/>
        <v>3.88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88"/>
      <c r="F281" s="88"/>
      <c r="G281" s="88"/>
      <c r="H281" s="2">
        <f>SUM(H263:H280)</f>
        <v>61.000000000000007</v>
      </c>
      <c r="I281" s="2">
        <f>SUM(I263:I280)</f>
        <v>5917</v>
      </c>
      <c r="J281" s="2">
        <f>SUM(J263:J280)</f>
        <v>93.200539393939408</v>
      </c>
    </row>
    <row r="282" spans="1:15" ht="15.75" customHeight="1">
      <c r="A282" s="180" t="s">
        <v>85</v>
      </c>
      <c r="B282" s="61">
        <v>1</v>
      </c>
      <c r="C282" s="217" t="s">
        <v>100</v>
      </c>
      <c r="D282" s="41" t="s">
        <v>4</v>
      </c>
      <c r="E282" s="6">
        <v>0.06</v>
      </c>
      <c r="F282" s="49">
        <f>B282*62</f>
        <v>62</v>
      </c>
      <c r="G282" s="51">
        <v>25</v>
      </c>
      <c r="H282" s="4">
        <f>G282*E282</f>
        <v>1.5</v>
      </c>
      <c r="I282" s="7">
        <f>J282*G282</f>
        <v>93</v>
      </c>
      <c r="J282" s="9">
        <f>F282*E282</f>
        <v>3.7199999999999998</v>
      </c>
    </row>
    <row r="283" spans="1:15" ht="15.75" customHeight="1">
      <c r="A283" s="181"/>
      <c r="B283" s="64">
        <f>B282</f>
        <v>1</v>
      </c>
      <c r="C283" s="217"/>
      <c r="D283" s="41" t="s">
        <v>9</v>
      </c>
      <c r="E283" s="6">
        <v>8.0000000000000002E-3</v>
      </c>
      <c r="F283" s="53">
        <f>F282</f>
        <v>62</v>
      </c>
      <c r="G283" s="51">
        <v>44</v>
      </c>
      <c r="H283" s="4">
        <f t="shared" ref="H283:H291" si="87">G283*E283</f>
        <v>0.35199999999999998</v>
      </c>
      <c r="I283" s="7">
        <f t="shared" ref="I283:I303" si="88">J283*G283</f>
        <v>21.823999999999998</v>
      </c>
      <c r="J283" s="9">
        <f t="shared" ref="J283:J303" si="89">F283*E283</f>
        <v>0.496</v>
      </c>
    </row>
    <row r="284" spans="1:15" ht="15.75" customHeight="1">
      <c r="A284" s="181"/>
      <c r="B284" s="64">
        <f t="shared" ref="B284:B303" si="90">B283</f>
        <v>1</v>
      </c>
      <c r="C284" s="217"/>
      <c r="D284" s="42" t="s">
        <v>13</v>
      </c>
      <c r="E284" s="45">
        <v>2.0000000000000001E-4</v>
      </c>
      <c r="F284" s="53">
        <f t="shared" ref="F284:F303" si="91">F283</f>
        <v>62</v>
      </c>
      <c r="G284" s="51">
        <v>440</v>
      </c>
      <c r="H284" s="4">
        <f t="shared" si="87"/>
        <v>8.8000000000000009E-2</v>
      </c>
      <c r="I284" s="7">
        <f t="shared" si="88"/>
        <v>5.4560000000000004</v>
      </c>
      <c r="J284" s="9">
        <f t="shared" si="89"/>
        <v>1.2400000000000001E-2</v>
      </c>
    </row>
    <row r="285" spans="1:15" ht="15.75" customHeight="1">
      <c r="A285" s="181"/>
      <c r="B285" s="64">
        <f t="shared" si="90"/>
        <v>1</v>
      </c>
      <c r="C285" s="217"/>
      <c r="D285" s="41" t="s">
        <v>12</v>
      </c>
      <c r="E285" s="6">
        <v>3.0000000000000001E-3</v>
      </c>
      <c r="F285" s="53">
        <f t="shared" si="91"/>
        <v>62</v>
      </c>
      <c r="G285" s="51">
        <v>46</v>
      </c>
      <c r="H285" s="4">
        <f t="shared" si="87"/>
        <v>0.13800000000000001</v>
      </c>
      <c r="I285" s="7">
        <f t="shared" si="88"/>
        <v>8.5559999999999992</v>
      </c>
      <c r="J285" s="9">
        <f t="shared" si="89"/>
        <v>0.186</v>
      </c>
    </row>
    <row r="286" spans="1:15" ht="15.75" customHeight="1">
      <c r="A286" s="181"/>
      <c r="B286" s="64">
        <f t="shared" si="90"/>
        <v>1</v>
      </c>
      <c r="C286" s="217"/>
      <c r="D286" s="42" t="s">
        <v>7</v>
      </c>
      <c r="E286" s="6">
        <v>3.0000000000000001E-3</v>
      </c>
      <c r="F286" s="53">
        <f t="shared" si="91"/>
        <v>62</v>
      </c>
      <c r="G286" s="49">
        <v>90</v>
      </c>
      <c r="H286" s="4">
        <f t="shared" si="87"/>
        <v>0.27</v>
      </c>
      <c r="I286" s="7">
        <f t="shared" si="88"/>
        <v>16.739999999999998</v>
      </c>
      <c r="J286" s="9">
        <f t="shared" si="89"/>
        <v>0.186</v>
      </c>
    </row>
    <row r="287" spans="1:15" ht="15.75" customHeight="1">
      <c r="A287" s="181"/>
      <c r="B287" s="64">
        <f t="shared" si="90"/>
        <v>1</v>
      </c>
      <c r="C287" s="218" t="s">
        <v>23</v>
      </c>
      <c r="D287" s="41" t="s">
        <v>8</v>
      </c>
      <c r="E287" s="6">
        <v>0.1</v>
      </c>
      <c r="F287" s="53">
        <f t="shared" si="91"/>
        <v>62</v>
      </c>
      <c r="G287" s="49">
        <v>28</v>
      </c>
      <c r="H287" s="4">
        <f t="shared" si="87"/>
        <v>2.8000000000000003</v>
      </c>
      <c r="I287" s="7">
        <f t="shared" si="88"/>
        <v>173.6</v>
      </c>
      <c r="J287" s="9">
        <f t="shared" si="89"/>
        <v>6.2</v>
      </c>
    </row>
    <row r="288" spans="1:15" ht="15.75" customHeight="1">
      <c r="A288" s="181"/>
      <c r="B288" s="64">
        <f t="shared" si="90"/>
        <v>1</v>
      </c>
      <c r="C288" s="219"/>
      <c r="D288" s="41" t="s">
        <v>18</v>
      </c>
      <c r="E288" s="6">
        <v>0.02</v>
      </c>
      <c r="F288" s="53">
        <f t="shared" si="91"/>
        <v>62</v>
      </c>
      <c r="G288" s="49">
        <v>52</v>
      </c>
      <c r="H288" s="4">
        <f t="shared" si="87"/>
        <v>1.04</v>
      </c>
      <c r="I288" s="7">
        <f t="shared" si="88"/>
        <v>64.48</v>
      </c>
      <c r="J288" s="9">
        <f t="shared" si="89"/>
        <v>1.24</v>
      </c>
    </row>
    <row r="289" spans="1:15" ht="15.75" customHeight="1">
      <c r="A289" s="181"/>
      <c r="B289" s="64">
        <f t="shared" si="90"/>
        <v>1</v>
      </c>
      <c r="C289" s="219"/>
      <c r="D289" s="41" t="s">
        <v>9</v>
      </c>
      <c r="E289" s="6">
        <v>1.3000000000000001E-2</v>
      </c>
      <c r="F289" s="53">
        <f t="shared" si="91"/>
        <v>62</v>
      </c>
      <c r="G289" s="49">
        <v>44</v>
      </c>
      <c r="H289" s="4">
        <f t="shared" si="87"/>
        <v>0.57200000000000006</v>
      </c>
      <c r="I289" s="7">
        <f t="shared" si="88"/>
        <v>35.463999999999999</v>
      </c>
      <c r="J289" s="9">
        <f t="shared" si="89"/>
        <v>0.80600000000000005</v>
      </c>
    </row>
    <row r="290" spans="1:15" ht="15.75" customHeight="1">
      <c r="A290" s="181"/>
      <c r="B290" s="64">
        <f t="shared" si="90"/>
        <v>1</v>
      </c>
      <c r="C290" s="219"/>
      <c r="D290" s="42" t="s">
        <v>11</v>
      </c>
      <c r="E290" s="6">
        <v>1.2E-2</v>
      </c>
      <c r="F290" s="53">
        <f t="shared" si="91"/>
        <v>62</v>
      </c>
      <c r="G290" s="49">
        <v>28</v>
      </c>
      <c r="H290" s="4">
        <f t="shared" si="87"/>
        <v>0.33600000000000002</v>
      </c>
      <c r="I290" s="7">
        <f t="shared" si="88"/>
        <v>20.832000000000001</v>
      </c>
      <c r="J290" s="9">
        <f t="shared" si="89"/>
        <v>0.74399999999999999</v>
      </c>
      <c r="L290"/>
      <c r="M290"/>
      <c r="N290"/>
      <c r="O290"/>
    </row>
    <row r="291" spans="1:15" ht="15.75" customHeight="1">
      <c r="A291" s="181"/>
      <c r="B291" s="64">
        <f t="shared" si="90"/>
        <v>1</v>
      </c>
      <c r="C291" s="219"/>
      <c r="D291" s="42" t="s">
        <v>7</v>
      </c>
      <c r="E291" s="6">
        <v>5.0000000000000001E-3</v>
      </c>
      <c r="F291" s="53">
        <f t="shared" si="91"/>
        <v>62</v>
      </c>
      <c r="G291" s="49">
        <v>90</v>
      </c>
      <c r="H291" s="4">
        <f t="shared" si="87"/>
        <v>0.45</v>
      </c>
      <c r="I291" s="7">
        <f t="shared" si="88"/>
        <v>27.9</v>
      </c>
      <c r="J291" s="9">
        <f t="shared" si="89"/>
        <v>0.31</v>
      </c>
      <c r="L291"/>
      <c r="M291"/>
      <c r="N291"/>
      <c r="O291"/>
    </row>
    <row r="292" spans="1:15" ht="15.75" customHeight="1">
      <c r="A292" s="181"/>
      <c r="B292" s="64">
        <f t="shared" si="90"/>
        <v>1</v>
      </c>
      <c r="C292" s="220"/>
      <c r="D292" s="42" t="s">
        <v>79</v>
      </c>
      <c r="E292" s="6">
        <v>0.17499999999999999</v>
      </c>
      <c r="F292" s="53">
        <f t="shared" si="91"/>
        <v>62</v>
      </c>
      <c r="G292" s="50"/>
      <c r="H292" s="5"/>
      <c r="I292" s="7"/>
      <c r="J292" s="6">
        <f t="shared" si="89"/>
        <v>10.85</v>
      </c>
      <c r="L292"/>
      <c r="M292"/>
      <c r="N292"/>
      <c r="O292"/>
    </row>
    <row r="293" spans="1:15" ht="15.75" customHeight="1">
      <c r="A293" s="181"/>
      <c r="B293" s="64">
        <f t="shared" si="90"/>
        <v>1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1"/>
        <v>62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1648.0840000000003</v>
      </c>
      <c r="J293" s="9">
        <f t="shared" si="89"/>
        <v>8.3236565656565666</v>
      </c>
      <c r="L293"/>
      <c r="M293"/>
      <c r="N293"/>
      <c r="O293"/>
    </row>
    <row r="294" spans="1:15" ht="15.75" customHeight="1">
      <c r="A294" s="181"/>
      <c r="B294" s="64">
        <f t="shared" si="90"/>
        <v>1</v>
      </c>
      <c r="C294" s="222"/>
      <c r="D294" s="41" t="s">
        <v>9</v>
      </c>
      <c r="E294" s="6">
        <v>0.02</v>
      </c>
      <c r="F294" s="53">
        <f t="shared" si="91"/>
        <v>62</v>
      </c>
      <c r="G294" s="51">
        <v>44</v>
      </c>
      <c r="H294" s="4">
        <f>G294*E294</f>
        <v>0.88</v>
      </c>
      <c r="I294" s="7">
        <f t="shared" si="88"/>
        <v>54.56</v>
      </c>
      <c r="J294" s="9">
        <f t="shared" si="89"/>
        <v>1.24</v>
      </c>
      <c r="L294"/>
      <c r="M294"/>
      <c r="N294"/>
      <c r="O294"/>
    </row>
    <row r="295" spans="1:15" ht="15.75" customHeight="1">
      <c r="A295" s="181"/>
      <c r="B295" s="64">
        <f t="shared" si="90"/>
        <v>1</v>
      </c>
      <c r="C295" s="222"/>
      <c r="D295" s="42" t="s">
        <v>11</v>
      </c>
      <c r="E295" s="6">
        <v>1.2999999999999999E-2</v>
      </c>
      <c r="F295" s="53">
        <f t="shared" si="91"/>
        <v>62</v>
      </c>
      <c r="G295" s="49">
        <v>28</v>
      </c>
      <c r="H295" s="4">
        <f t="shared" ref="H295" si="92">G295*E295</f>
        <v>0.36399999999999999</v>
      </c>
      <c r="I295" s="7">
        <f t="shared" si="88"/>
        <v>22.567999999999998</v>
      </c>
      <c r="J295" s="9">
        <f t="shared" si="89"/>
        <v>0.80599999999999994</v>
      </c>
      <c r="L295"/>
      <c r="M295"/>
      <c r="N295"/>
      <c r="O295"/>
    </row>
    <row r="296" spans="1:15" ht="15.75" customHeight="1">
      <c r="A296" s="181"/>
      <c r="B296" s="64">
        <f t="shared" si="90"/>
        <v>1</v>
      </c>
      <c r="C296" s="222"/>
      <c r="D296" s="42" t="s">
        <v>27</v>
      </c>
      <c r="E296" s="6">
        <v>0.01</v>
      </c>
      <c r="F296" s="53">
        <f t="shared" si="91"/>
        <v>62</v>
      </c>
      <c r="G296" s="49">
        <v>710</v>
      </c>
      <c r="H296" s="4">
        <f>G296*E296</f>
        <v>7.1000000000000005</v>
      </c>
      <c r="I296" s="7">
        <f t="shared" si="88"/>
        <v>440.2</v>
      </c>
      <c r="J296" s="9">
        <f t="shared" si="89"/>
        <v>0.62</v>
      </c>
    </row>
    <row r="297" spans="1:15" ht="15.75" customHeight="1">
      <c r="A297" s="181"/>
      <c r="B297" s="64">
        <f t="shared" si="90"/>
        <v>1</v>
      </c>
      <c r="C297" s="223"/>
      <c r="D297" s="42" t="s">
        <v>87</v>
      </c>
      <c r="E297" s="6">
        <v>5.8000000000000003E-2</v>
      </c>
      <c r="F297" s="53">
        <f t="shared" si="91"/>
        <v>62</v>
      </c>
      <c r="G297" s="49">
        <v>82</v>
      </c>
      <c r="H297" s="4">
        <f>G297*E297</f>
        <v>4.7560000000000002</v>
      </c>
      <c r="I297" s="7">
        <f>J297*G297</f>
        <v>294.87200000000001</v>
      </c>
      <c r="J297" s="9">
        <f>F297*E297</f>
        <v>3.5960000000000001</v>
      </c>
    </row>
    <row r="298" spans="1:15" ht="15.75" customHeight="1">
      <c r="A298" s="181"/>
      <c r="B298" s="64">
        <f t="shared" si="90"/>
        <v>1</v>
      </c>
      <c r="C298" s="218" t="s">
        <v>92</v>
      </c>
      <c r="D298" s="41" t="s">
        <v>25</v>
      </c>
      <c r="E298" s="6">
        <v>4.5999999999999999E-2</v>
      </c>
      <c r="F298" s="53">
        <f t="shared" si="91"/>
        <v>62</v>
      </c>
      <c r="G298" s="62">
        <v>150</v>
      </c>
      <c r="H298" s="48">
        <f>G298*E298</f>
        <v>6.8999999999999995</v>
      </c>
      <c r="I298" s="48">
        <f>J298*G298</f>
        <v>427.79999999999995</v>
      </c>
      <c r="J298" s="6">
        <f>F298*E298</f>
        <v>2.8519999999999999</v>
      </c>
    </row>
    <row r="299" spans="1:15" s="17" customFormat="1" ht="15.75" customHeight="1">
      <c r="A299" s="181"/>
      <c r="B299" s="64">
        <f t="shared" si="90"/>
        <v>1</v>
      </c>
      <c r="C299" s="219"/>
      <c r="D299" s="41" t="s">
        <v>12</v>
      </c>
      <c r="E299" s="6">
        <v>2.4E-2</v>
      </c>
      <c r="F299" s="53">
        <f t="shared" si="91"/>
        <v>62</v>
      </c>
      <c r="G299" s="49">
        <v>46</v>
      </c>
      <c r="H299" s="4">
        <f t="shared" ref="H299:H302" si="93">G299*E299</f>
        <v>1.1040000000000001</v>
      </c>
      <c r="I299" s="7">
        <f t="shared" si="88"/>
        <v>68.447999999999993</v>
      </c>
      <c r="J299" s="9">
        <f t="shared" si="89"/>
        <v>1.488</v>
      </c>
      <c r="K299"/>
      <c r="L299" s="19"/>
      <c r="N299" s="25"/>
    </row>
    <row r="300" spans="1:15" ht="15.75" customHeight="1">
      <c r="A300" s="181"/>
      <c r="B300" s="64">
        <f t="shared" si="90"/>
        <v>1</v>
      </c>
      <c r="C300" s="219"/>
      <c r="D300" s="41" t="s">
        <v>13</v>
      </c>
      <c r="E300" s="45">
        <v>2.0000000000000001E-4</v>
      </c>
      <c r="F300" s="53">
        <f t="shared" si="91"/>
        <v>62</v>
      </c>
      <c r="G300" s="49">
        <v>440</v>
      </c>
      <c r="H300" s="4">
        <f t="shared" si="93"/>
        <v>8.8000000000000009E-2</v>
      </c>
      <c r="I300" s="7">
        <f t="shared" si="88"/>
        <v>5.4560000000000004</v>
      </c>
      <c r="J300" s="9">
        <f t="shared" si="89"/>
        <v>1.2400000000000001E-2</v>
      </c>
    </row>
    <row r="301" spans="1:15" ht="15.75" customHeight="1">
      <c r="A301" s="181"/>
      <c r="B301" s="64">
        <f t="shared" si="90"/>
        <v>1</v>
      </c>
      <c r="C301" s="220"/>
      <c r="D301" s="41" t="s">
        <v>79</v>
      </c>
      <c r="E301" s="6">
        <v>0.17199999999999999</v>
      </c>
      <c r="F301" s="53">
        <f t="shared" si="91"/>
        <v>62</v>
      </c>
      <c r="G301" s="49"/>
      <c r="H301" s="4"/>
      <c r="I301" s="7"/>
      <c r="J301" s="9">
        <f t="shared" si="89"/>
        <v>10.664</v>
      </c>
      <c r="M301"/>
      <c r="N301"/>
      <c r="O301"/>
    </row>
    <row r="302" spans="1:15" ht="15.75" customHeight="1">
      <c r="A302" s="181"/>
      <c r="B302" s="64">
        <f t="shared" si="90"/>
        <v>1</v>
      </c>
      <c r="C302" s="3" t="s">
        <v>38</v>
      </c>
      <c r="D302" s="46" t="s">
        <v>38</v>
      </c>
      <c r="E302" s="6">
        <v>0.04</v>
      </c>
      <c r="F302" s="53">
        <f t="shared" si="91"/>
        <v>62</v>
      </c>
      <c r="G302" s="49">
        <v>32</v>
      </c>
      <c r="H302" s="4">
        <f t="shared" si="93"/>
        <v>1.28</v>
      </c>
      <c r="I302" s="7">
        <f t="shared" si="88"/>
        <v>79.36</v>
      </c>
      <c r="J302" s="9">
        <f t="shared" si="89"/>
        <v>2.48</v>
      </c>
    </row>
    <row r="303" spans="1:15" ht="15.75" customHeight="1">
      <c r="A303" s="181"/>
      <c r="B303" s="64">
        <f t="shared" si="90"/>
        <v>1</v>
      </c>
      <c r="C303" s="90" t="s">
        <v>22</v>
      </c>
      <c r="D303" s="44" t="s">
        <v>22</v>
      </c>
      <c r="E303" s="6">
        <v>0.05</v>
      </c>
      <c r="F303" s="53">
        <f t="shared" si="91"/>
        <v>62</v>
      </c>
      <c r="G303" s="50">
        <v>88</v>
      </c>
      <c r="H303" s="4">
        <f>G303*E303</f>
        <v>4.4000000000000004</v>
      </c>
      <c r="I303" s="7">
        <f t="shared" si="88"/>
        <v>272.8</v>
      </c>
      <c r="J303" s="9">
        <f t="shared" si="89"/>
        <v>3.1</v>
      </c>
    </row>
    <row r="304" spans="1:15" ht="15.75" customHeight="1">
      <c r="A304" s="210" t="s">
        <v>41</v>
      </c>
      <c r="B304" s="210"/>
      <c r="C304" s="210"/>
      <c r="D304" s="210"/>
      <c r="E304" s="88"/>
      <c r="F304" s="88"/>
      <c r="G304" s="88"/>
      <c r="H304" s="2">
        <f>SUM(H282:H303)</f>
        <v>61</v>
      </c>
      <c r="I304" s="2">
        <f>SUM(I282:I303)</f>
        <v>3782</v>
      </c>
      <c r="J304" s="2">
        <f>SUM(J282:J303)</f>
        <v>59.932456565656558</v>
      </c>
    </row>
    <row r="305" spans="1:14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100101</v>
      </c>
      <c r="J305" s="31">
        <f>J27+J49+J73+J90+J128+J152+J177+J200+J233+J259+J281+J304</f>
        <v>1527.1403161616163</v>
      </c>
    </row>
    <row r="306" spans="1:14" customFormat="1" ht="15" customHeight="1"/>
    <row r="308" spans="1:14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4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4">
      <c r="N310" s="14"/>
    </row>
    <row r="312" spans="1:14">
      <c r="I312" s="21"/>
    </row>
  </sheetData>
  <mergeCells count="91">
    <mergeCell ref="A304:D304"/>
    <mergeCell ref="A305:H305"/>
    <mergeCell ref="A308:C308"/>
    <mergeCell ref="F308:J308"/>
    <mergeCell ref="F309:J309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234:A258"/>
    <mergeCell ref="C234:C237"/>
    <mergeCell ref="C238:C247"/>
    <mergeCell ref="C248:C252"/>
    <mergeCell ref="C253:C255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177:D177"/>
    <mergeCell ref="A178:A199"/>
    <mergeCell ref="C178:C182"/>
    <mergeCell ref="C183:C188"/>
    <mergeCell ref="C189:C193"/>
    <mergeCell ref="C194:C197"/>
    <mergeCell ref="A152:D152"/>
    <mergeCell ref="A158:B158"/>
    <mergeCell ref="A159:A176"/>
    <mergeCell ref="C159:C164"/>
    <mergeCell ref="C165:C170"/>
    <mergeCell ref="C171:C172"/>
    <mergeCell ref="C173:C174"/>
    <mergeCell ref="A128:D128"/>
    <mergeCell ref="A129:A151"/>
    <mergeCell ref="C129:C132"/>
    <mergeCell ref="C133:C138"/>
    <mergeCell ref="C139:C143"/>
    <mergeCell ref="C144:C146"/>
    <mergeCell ref="C147:C150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73:D73"/>
    <mergeCell ref="A74:A89"/>
    <mergeCell ref="C74:C77"/>
    <mergeCell ref="C78:C83"/>
    <mergeCell ref="C84:C85"/>
    <mergeCell ref="C86:C87"/>
    <mergeCell ref="O43:Q43"/>
    <mergeCell ref="O44:Q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S312"/>
  <sheetViews>
    <sheetView view="pageLayout" zoomScale="80" zoomScalePageLayoutView="80" workbookViewId="0">
      <selection activeCell="M26" sqref="M26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9.28515625" customWidth="1"/>
    <col min="12" max="12" width="25" style="14" customWidth="1"/>
    <col min="13" max="13" width="22.140625" style="14" customWidth="1"/>
    <col min="14" max="14" width="9.140625" style="23" customWidth="1"/>
    <col min="15" max="15" width="15.42578125" style="14" customWidth="1"/>
    <col min="16" max="16" width="7.7109375" style="14" customWidth="1"/>
    <col min="17" max="17" width="6.7109375" style="14" customWidth="1"/>
    <col min="18" max="16384" width="9.140625" style="14"/>
  </cols>
  <sheetData>
    <row r="2" spans="1:18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99</v>
      </c>
      <c r="L2" s="246"/>
      <c r="M2" s="246"/>
      <c r="N2" s="246"/>
      <c r="O2" s="246"/>
      <c r="P2" s="246"/>
      <c r="Q2" s="246"/>
      <c r="R2" s="22"/>
    </row>
    <row r="3" spans="1:18" s="15" customFormat="1" ht="15.6" customHeight="1">
      <c r="A3" s="207" t="s">
        <v>104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104</v>
      </c>
      <c r="L3" s="247"/>
      <c r="M3" s="247"/>
      <c r="N3" s="247"/>
      <c r="O3" s="247"/>
      <c r="P3" s="247"/>
      <c r="Q3" s="247"/>
      <c r="R3" s="40"/>
    </row>
    <row r="4" spans="1:18" s="15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>
      <c r="A6" s="232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B6*100</f>
        <v>200</v>
      </c>
      <c r="G6" s="49">
        <v>120</v>
      </c>
      <c r="H6" s="54">
        <f>G6*E6</f>
        <v>7.1999999999999993</v>
      </c>
      <c r="I6" s="55">
        <f>J6*G6</f>
        <v>1440</v>
      </c>
      <c r="J6" s="56">
        <f>F6*E6</f>
        <v>12</v>
      </c>
      <c r="L6" s="41" t="s">
        <v>3</v>
      </c>
      <c r="M6" s="56">
        <f>J6+J107</f>
        <v>29</v>
      </c>
      <c r="N6" s="51">
        <v>120</v>
      </c>
      <c r="O6" s="57">
        <f>M6*N6</f>
        <v>3480</v>
      </c>
    </row>
    <row r="7" spans="1:18" ht="15.75" customHeight="1">
      <c r="A7" s="233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200</v>
      </c>
      <c r="G7" s="49">
        <v>25</v>
      </c>
      <c r="H7" s="54">
        <f t="shared" ref="H7:H26" si="0">G7*E7</f>
        <v>0.625</v>
      </c>
      <c r="I7" s="55">
        <f t="shared" ref="I7:I26" si="1">J7*G7</f>
        <v>125</v>
      </c>
      <c r="J7" s="56">
        <f t="shared" ref="J7:J26" si="2">F7*E7</f>
        <v>5</v>
      </c>
      <c r="L7" s="41" t="s">
        <v>4</v>
      </c>
      <c r="M7" s="56">
        <f>J7+J178+J238+J282</f>
        <v>29.8</v>
      </c>
      <c r="N7" s="51">
        <v>25</v>
      </c>
      <c r="O7" s="57">
        <f t="shared" ref="O7:O38" si="3">M7*N7</f>
        <v>745</v>
      </c>
    </row>
    <row r="8" spans="1:18" ht="15.75" customHeight="1">
      <c r="A8" s="233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200</v>
      </c>
      <c r="G8" s="50">
        <v>20</v>
      </c>
      <c r="H8" s="54">
        <f t="shared" si="0"/>
        <v>1</v>
      </c>
      <c r="I8" s="55">
        <f t="shared" si="1"/>
        <v>200</v>
      </c>
      <c r="J8" s="56">
        <f t="shared" si="2"/>
        <v>10</v>
      </c>
      <c r="L8" s="41" t="s">
        <v>6</v>
      </c>
      <c r="M8" s="56">
        <f>J8+J28+J55+J129+J159+J211+J234+J239+J263</f>
        <v>67.680000000000007</v>
      </c>
      <c r="N8" s="51">
        <v>20</v>
      </c>
      <c r="O8" s="57">
        <f t="shared" si="3"/>
        <v>1353.6000000000001</v>
      </c>
    </row>
    <row r="9" spans="1:18" ht="15.75" customHeight="1">
      <c r="A9" s="233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200</v>
      </c>
      <c r="G9" s="51">
        <v>28</v>
      </c>
      <c r="H9" s="54">
        <f t="shared" si="0"/>
        <v>0.75600000000000001</v>
      </c>
      <c r="I9" s="55">
        <f t="shared" si="1"/>
        <v>151.20000000000002</v>
      </c>
      <c r="J9" s="56">
        <f t="shared" si="2"/>
        <v>5.4</v>
      </c>
      <c r="L9" s="41" t="s">
        <v>8</v>
      </c>
      <c r="M9" s="56">
        <f>J9+J30+J57+J66+J78+J111+J133+J144+J161+J165+J183+J216+J240+J253+J265+J274+J287</f>
        <v>331.24</v>
      </c>
      <c r="N9" s="51">
        <v>28</v>
      </c>
      <c r="O9" s="57">
        <f t="shared" si="3"/>
        <v>9274.7200000000012</v>
      </c>
    </row>
    <row r="10" spans="1:18" ht="15.75" customHeight="1">
      <c r="A10" s="233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200</v>
      </c>
      <c r="G10" s="52">
        <v>44</v>
      </c>
      <c r="H10" s="54">
        <f t="shared" si="0"/>
        <v>0.57199999999999995</v>
      </c>
      <c r="I10" s="55">
        <f t="shared" si="1"/>
        <v>114.4</v>
      </c>
      <c r="J10" s="56">
        <f t="shared" si="2"/>
        <v>2.6</v>
      </c>
      <c r="L10" s="41" t="s">
        <v>9</v>
      </c>
      <c r="M10" s="56">
        <f>J10+J19+J32+J59+J74+J80+J113+J119+J132+J135+J163+J167+J179+J185+J190+J214+J218+J224+J241+J267+J283+J289+J294</f>
        <v>72.710000000000008</v>
      </c>
      <c r="N10" s="51">
        <v>44</v>
      </c>
      <c r="O10" s="57">
        <f t="shared" si="3"/>
        <v>3199.2400000000002</v>
      </c>
    </row>
    <row r="11" spans="1:18" ht="15.75" customHeight="1">
      <c r="A11" s="233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200</v>
      </c>
      <c r="G11" s="49">
        <v>28</v>
      </c>
      <c r="H11" s="54">
        <f t="shared" si="0"/>
        <v>0.33600000000000002</v>
      </c>
      <c r="I11" s="55">
        <f t="shared" si="1"/>
        <v>67.2</v>
      </c>
      <c r="J11" s="56">
        <f t="shared" si="2"/>
        <v>2.4</v>
      </c>
      <c r="L11" s="41" t="s">
        <v>11</v>
      </c>
      <c r="M11" s="56">
        <f>J11+J20+J33+J60+J81+J85+J108+J114+J120+J136+J142+J164+J168++J186+J191+J219+J225+J242+J268+J290+J295</f>
        <v>53.77</v>
      </c>
      <c r="N11" s="51">
        <v>28</v>
      </c>
      <c r="O11" s="57">
        <f t="shared" si="3"/>
        <v>1505.5600000000002</v>
      </c>
    </row>
    <row r="12" spans="1:18" ht="15.75" customHeight="1">
      <c r="A12" s="233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200</v>
      </c>
      <c r="G12" s="49">
        <v>170</v>
      </c>
      <c r="H12" s="54">
        <f t="shared" si="0"/>
        <v>1.2749999999999999</v>
      </c>
      <c r="I12" s="55">
        <f t="shared" si="1"/>
        <v>255</v>
      </c>
      <c r="J12" s="56">
        <f t="shared" si="2"/>
        <v>1.5</v>
      </c>
      <c r="L12" s="41" t="s">
        <v>45</v>
      </c>
      <c r="M12" s="56">
        <f>J12+J63+J116+J141+J221+J243+J271</f>
        <v>12.959999999999999</v>
      </c>
      <c r="N12" s="51">
        <v>170</v>
      </c>
      <c r="O12" s="57">
        <f t="shared" si="3"/>
        <v>2203.1999999999998</v>
      </c>
    </row>
    <row r="13" spans="1:18" ht="15.75" customHeight="1">
      <c r="A13" s="233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200</v>
      </c>
      <c r="G13" s="49">
        <v>710</v>
      </c>
      <c r="H13" s="54">
        <f t="shared" si="0"/>
        <v>3.5500000000000003</v>
      </c>
      <c r="I13" s="55">
        <f t="shared" si="1"/>
        <v>710</v>
      </c>
      <c r="J13" s="56">
        <f t="shared" si="2"/>
        <v>1</v>
      </c>
      <c r="L13" s="41" t="s">
        <v>27</v>
      </c>
      <c r="M13" s="56">
        <f>J13+J18+J42+J67+J87+J122+J145+J172+J174+J192+J227+J244+J254+J275+J296</f>
        <v>18.45</v>
      </c>
      <c r="N13" s="51">
        <v>710</v>
      </c>
      <c r="O13" s="57">
        <f t="shared" si="3"/>
        <v>13099.5</v>
      </c>
    </row>
    <row r="14" spans="1:18" ht="15.75" customHeight="1">
      <c r="A14" s="233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200</v>
      </c>
      <c r="G14" s="49">
        <v>46</v>
      </c>
      <c r="H14" s="54">
        <f t="shared" si="0"/>
        <v>0.115</v>
      </c>
      <c r="I14" s="55">
        <f t="shared" si="1"/>
        <v>23</v>
      </c>
      <c r="J14" s="56">
        <f t="shared" si="2"/>
        <v>0.5</v>
      </c>
      <c r="L14" s="41" t="s">
        <v>12</v>
      </c>
      <c r="M14" s="56">
        <f>J14+J23+J44+J69+J77+J124+J148+J181+J195+J229+J245+J277+J285+J299</f>
        <v>39.51</v>
      </c>
      <c r="N14" s="51">
        <v>46</v>
      </c>
      <c r="O14" s="57">
        <f t="shared" si="3"/>
        <v>1817.4599999999998</v>
      </c>
    </row>
    <row r="15" spans="1:18" ht="15.75" customHeight="1">
      <c r="A15" s="233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200</v>
      </c>
      <c r="G15" s="49">
        <v>440</v>
      </c>
      <c r="H15" s="54">
        <f t="shared" si="0"/>
        <v>0.17600000000000002</v>
      </c>
      <c r="I15" s="57">
        <f t="shared" si="1"/>
        <v>35.200000000000003</v>
      </c>
      <c r="J15" s="56">
        <f t="shared" si="2"/>
        <v>0.08</v>
      </c>
      <c r="L15" s="41" t="s">
        <v>13</v>
      </c>
      <c r="M15" s="56">
        <f>J15+J24+J45+J70+J125+J149+J180+J196+J230+J246+J278+J284+J300</f>
        <v>0.55800000000000005</v>
      </c>
      <c r="N15" s="51">
        <v>440</v>
      </c>
      <c r="O15" s="57">
        <f t="shared" si="3"/>
        <v>245.52</v>
      </c>
    </row>
    <row r="16" spans="1:18" ht="15.75" customHeight="1">
      <c r="A16" s="233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200</v>
      </c>
      <c r="G16" s="49"/>
      <c r="H16" s="54"/>
      <c r="I16" s="55"/>
      <c r="J16" s="56">
        <f>F16*E16</f>
        <v>40</v>
      </c>
      <c r="L16" s="41" t="s">
        <v>81</v>
      </c>
      <c r="M16" s="56">
        <f>J17+J36+J61+J110+J118+J139+J215+J223+J248+J269</f>
        <v>136.9641212121212</v>
      </c>
      <c r="N16" s="51">
        <v>330</v>
      </c>
      <c r="O16" s="57">
        <f t="shared" si="3"/>
        <v>45198.159999999996</v>
      </c>
    </row>
    <row r="17" spans="1:15" ht="15.75" customHeight="1">
      <c r="A17" s="233"/>
      <c r="B17" s="63">
        <f t="shared" si="4"/>
        <v>2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5"/>
        <v>200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5528.5999999999976</v>
      </c>
      <c r="J17" s="56">
        <f t="shared" si="2"/>
        <v>16.753333333333327</v>
      </c>
      <c r="L17" s="41" t="s">
        <v>87</v>
      </c>
      <c r="M17" s="56">
        <f>J21+J86+J112+J193+J217+J297</f>
        <v>42.74</v>
      </c>
      <c r="N17" s="51">
        <v>82</v>
      </c>
      <c r="O17" s="57">
        <f t="shared" si="3"/>
        <v>3504.6800000000003</v>
      </c>
    </row>
    <row r="18" spans="1:15" ht="15.75" customHeight="1">
      <c r="A18" s="233"/>
      <c r="B18" s="63">
        <f t="shared" si="4"/>
        <v>2</v>
      </c>
      <c r="C18" s="238"/>
      <c r="D18" s="41" t="s">
        <v>27</v>
      </c>
      <c r="E18" s="58">
        <v>8.0000000000000002E-3</v>
      </c>
      <c r="F18" s="53">
        <f t="shared" si="5"/>
        <v>200</v>
      </c>
      <c r="G18" s="49">
        <v>710</v>
      </c>
      <c r="H18" s="54">
        <f t="shared" si="0"/>
        <v>5.68</v>
      </c>
      <c r="I18" s="55">
        <f t="shared" si="1"/>
        <v>1136</v>
      </c>
      <c r="J18" s="56">
        <f t="shared" si="2"/>
        <v>1.6</v>
      </c>
      <c r="L18" s="41" t="s">
        <v>74</v>
      </c>
      <c r="M18" s="56">
        <f>J22+J43+J147+J228</f>
        <v>12.6</v>
      </c>
      <c r="N18" s="51">
        <v>250</v>
      </c>
      <c r="O18" s="57">
        <f t="shared" si="3"/>
        <v>3150</v>
      </c>
    </row>
    <row r="19" spans="1:15" ht="15.75" customHeight="1">
      <c r="A19" s="233"/>
      <c r="B19" s="63">
        <f t="shared" si="4"/>
        <v>2</v>
      </c>
      <c r="C19" s="238"/>
      <c r="D19" s="41" t="s">
        <v>9</v>
      </c>
      <c r="E19" s="58">
        <v>1.6E-2</v>
      </c>
      <c r="F19" s="53">
        <f t="shared" si="5"/>
        <v>200</v>
      </c>
      <c r="G19" s="49">
        <v>44</v>
      </c>
      <c r="H19" s="54">
        <f t="shared" si="0"/>
        <v>0.70399999999999996</v>
      </c>
      <c r="I19" s="55">
        <f t="shared" si="1"/>
        <v>140.80000000000001</v>
      </c>
      <c r="J19" s="56">
        <f t="shared" si="2"/>
        <v>3.2</v>
      </c>
      <c r="L19" s="41" t="s">
        <v>38</v>
      </c>
      <c r="M19" s="56">
        <f>J26+J47+J72+J89+J127+J151+J176+J198+J232+J257+J280+J302+J37+J249</f>
        <v>97.100000000000009</v>
      </c>
      <c r="N19" s="51">
        <v>32</v>
      </c>
      <c r="O19" s="57">
        <f t="shared" si="3"/>
        <v>3107.2000000000003</v>
      </c>
    </row>
    <row r="20" spans="1:15" ht="15.75" customHeight="1">
      <c r="A20" s="233"/>
      <c r="B20" s="63">
        <f t="shared" si="4"/>
        <v>2</v>
      </c>
      <c r="C20" s="238"/>
      <c r="D20" s="41" t="s">
        <v>11</v>
      </c>
      <c r="E20" s="58">
        <v>1.0999999999999999E-2</v>
      </c>
      <c r="F20" s="53">
        <f t="shared" si="5"/>
        <v>200</v>
      </c>
      <c r="G20" s="49">
        <v>28</v>
      </c>
      <c r="H20" s="54">
        <f t="shared" si="0"/>
        <v>0.308</v>
      </c>
      <c r="I20" s="55">
        <f t="shared" si="1"/>
        <v>61.599999999999994</v>
      </c>
      <c r="J20" s="56">
        <f t="shared" si="2"/>
        <v>2.1999999999999997</v>
      </c>
      <c r="L20" s="41" t="s">
        <v>14</v>
      </c>
      <c r="M20" s="56">
        <f>J68+J75+J194+J276</f>
        <v>38</v>
      </c>
      <c r="N20" s="51">
        <v>100</v>
      </c>
      <c r="O20" s="57">
        <f t="shared" si="3"/>
        <v>3800</v>
      </c>
    </row>
    <row r="21" spans="1:15" ht="15.75" customHeight="1">
      <c r="A21" s="233"/>
      <c r="B21" s="63">
        <f t="shared" si="4"/>
        <v>2</v>
      </c>
      <c r="C21" s="238"/>
      <c r="D21" s="41" t="s">
        <v>87</v>
      </c>
      <c r="E21" s="58">
        <v>4.5999999999999999E-2</v>
      </c>
      <c r="F21" s="53">
        <f t="shared" si="5"/>
        <v>200</v>
      </c>
      <c r="G21" s="49">
        <v>82</v>
      </c>
      <c r="H21" s="54">
        <f t="shared" si="0"/>
        <v>3.7719999999999998</v>
      </c>
      <c r="I21" s="55">
        <f t="shared" si="1"/>
        <v>754.4</v>
      </c>
      <c r="J21" s="56">
        <f t="shared" si="2"/>
        <v>9.1999999999999993</v>
      </c>
      <c r="L21" s="42" t="s">
        <v>7</v>
      </c>
      <c r="M21" s="56">
        <f>J29+J34+J40+J56+J82+J109+J115+J131+J137+J140+J160+J169+J182+J187+J213+J220+J237+J252+J264+J286+J291</f>
        <v>15.329999999999998</v>
      </c>
      <c r="N21" s="51">
        <v>90</v>
      </c>
      <c r="O21" s="57">
        <f t="shared" si="3"/>
        <v>1379.6999999999998</v>
      </c>
    </row>
    <row r="22" spans="1:15" ht="15.75" customHeight="1">
      <c r="A22" s="233"/>
      <c r="B22" s="63">
        <f t="shared" si="4"/>
        <v>2</v>
      </c>
      <c r="C22" s="218" t="s">
        <v>39</v>
      </c>
      <c r="D22" s="41" t="s">
        <v>74</v>
      </c>
      <c r="E22" s="58">
        <v>0.02</v>
      </c>
      <c r="F22" s="53">
        <f t="shared" si="5"/>
        <v>200</v>
      </c>
      <c r="G22" s="49">
        <v>250</v>
      </c>
      <c r="H22" s="54">
        <f t="shared" si="0"/>
        <v>5</v>
      </c>
      <c r="I22" s="55">
        <f t="shared" si="1"/>
        <v>1000</v>
      </c>
      <c r="J22" s="56">
        <f t="shared" si="2"/>
        <v>4</v>
      </c>
      <c r="L22" s="42" t="s">
        <v>18</v>
      </c>
      <c r="M22" s="56">
        <f>J31+J184+J288</f>
        <v>8.6</v>
      </c>
      <c r="N22" s="51">
        <v>52</v>
      </c>
      <c r="O22" s="57">
        <f t="shared" si="3"/>
        <v>447.2</v>
      </c>
    </row>
    <row r="23" spans="1:15" ht="15.75" customHeight="1">
      <c r="A23" s="233"/>
      <c r="B23" s="63">
        <f t="shared" si="4"/>
        <v>2</v>
      </c>
      <c r="C23" s="219"/>
      <c r="D23" s="41" t="s">
        <v>12</v>
      </c>
      <c r="E23" s="58">
        <v>0.02</v>
      </c>
      <c r="F23" s="53">
        <f t="shared" si="5"/>
        <v>200</v>
      </c>
      <c r="G23" s="49">
        <v>46</v>
      </c>
      <c r="H23" s="54">
        <f t="shared" si="0"/>
        <v>0.92</v>
      </c>
      <c r="I23" s="55">
        <f t="shared" si="1"/>
        <v>184</v>
      </c>
      <c r="J23" s="56">
        <f t="shared" si="2"/>
        <v>4</v>
      </c>
      <c r="L23" s="42" t="s">
        <v>69</v>
      </c>
      <c r="M23" s="56">
        <f>J38+J146+J250+J255</f>
        <v>11.52</v>
      </c>
      <c r="N23" s="51">
        <v>90</v>
      </c>
      <c r="O23" s="57">
        <f t="shared" si="3"/>
        <v>1036.8</v>
      </c>
    </row>
    <row r="24" spans="1:15" ht="15.75" customHeight="1">
      <c r="A24" s="233"/>
      <c r="B24" s="63">
        <f t="shared" si="4"/>
        <v>2</v>
      </c>
      <c r="C24" s="219"/>
      <c r="D24" s="41" t="s">
        <v>13</v>
      </c>
      <c r="E24" s="59">
        <v>2.0000000000000001E-4</v>
      </c>
      <c r="F24" s="53">
        <f t="shared" si="5"/>
        <v>200</v>
      </c>
      <c r="G24" s="49">
        <v>440</v>
      </c>
      <c r="H24" s="54">
        <f t="shared" si="0"/>
        <v>8.8000000000000009E-2</v>
      </c>
      <c r="I24" s="57">
        <f t="shared" si="1"/>
        <v>17.600000000000001</v>
      </c>
      <c r="J24" s="56">
        <f>F24*E24</f>
        <v>0.04</v>
      </c>
      <c r="L24" s="42" t="s">
        <v>19</v>
      </c>
      <c r="M24" s="56">
        <f>J39+J251</f>
        <v>1.5</v>
      </c>
      <c r="N24" s="51">
        <v>100</v>
      </c>
      <c r="O24" s="57">
        <f t="shared" si="3"/>
        <v>150</v>
      </c>
    </row>
    <row r="25" spans="1:15" ht="15.75" customHeight="1">
      <c r="A25" s="233"/>
      <c r="B25" s="63">
        <f t="shared" si="4"/>
        <v>2</v>
      </c>
      <c r="C25" s="220"/>
      <c r="D25" s="41" t="s">
        <v>79</v>
      </c>
      <c r="E25" s="58">
        <v>0.2</v>
      </c>
      <c r="F25" s="53">
        <f t="shared" si="5"/>
        <v>200</v>
      </c>
      <c r="G25" s="49"/>
      <c r="H25" s="54"/>
      <c r="I25" s="55"/>
      <c r="J25" s="56">
        <f t="shared" si="2"/>
        <v>40</v>
      </c>
      <c r="L25" s="42" t="s">
        <v>21</v>
      </c>
      <c r="M25" s="56">
        <f>J41+J173</f>
        <v>18.299999999999997</v>
      </c>
      <c r="N25" s="51">
        <v>90</v>
      </c>
      <c r="O25" s="57">
        <f t="shared" si="3"/>
        <v>1646.9999999999998</v>
      </c>
    </row>
    <row r="26" spans="1:15" ht="15.75" customHeight="1">
      <c r="A26" s="233"/>
      <c r="B26" s="63">
        <f t="shared" si="4"/>
        <v>2</v>
      </c>
      <c r="C26" s="39" t="s">
        <v>38</v>
      </c>
      <c r="D26" s="41" t="s">
        <v>38</v>
      </c>
      <c r="E26" s="58">
        <v>0.04</v>
      </c>
      <c r="F26" s="53">
        <f t="shared" si="5"/>
        <v>200</v>
      </c>
      <c r="G26" s="49">
        <v>32</v>
      </c>
      <c r="H26" s="54">
        <f t="shared" si="0"/>
        <v>1.28</v>
      </c>
      <c r="I26" s="55">
        <f t="shared" si="1"/>
        <v>256</v>
      </c>
      <c r="J26" s="56">
        <f t="shared" si="2"/>
        <v>8</v>
      </c>
      <c r="L26" s="41" t="s">
        <v>70</v>
      </c>
      <c r="M26" s="56">
        <f>J48</f>
        <v>10</v>
      </c>
      <c r="N26" s="51">
        <v>94</v>
      </c>
      <c r="O26" s="57">
        <f t="shared" ref="O26" si="6">M26*N26</f>
        <v>940</v>
      </c>
    </row>
    <row r="27" spans="1:15" ht="15.75" customHeight="1">
      <c r="A27" s="210" t="s">
        <v>41</v>
      </c>
      <c r="B27" s="210"/>
      <c r="C27" s="210"/>
      <c r="D27" s="210"/>
      <c r="E27" s="36"/>
      <c r="F27" s="36"/>
      <c r="G27" s="36"/>
      <c r="H27" s="2">
        <f>SUM(H6:H26)</f>
        <v>60.999999999999993</v>
      </c>
      <c r="I27" s="2">
        <f>SUM(I6:I26)</f>
        <v>12199.999999999998</v>
      </c>
      <c r="J27" s="2">
        <f>SUM(J6:J26)</f>
        <v>169.47333333333333</v>
      </c>
      <c r="L27" s="41" t="s">
        <v>10</v>
      </c>
      <c r="M27" s="56">
        <f>J58+J162+J266</f>
        <v>17.5</v>
      </c>
      <c r="N27" s="51">
        <v>86</v>
      </c>
      <c r="O27" s="57">
        <f t="shared" si="3"/>
        <v>1505</v>
      </c>
    </row>
    <row r="28" spans="1:15" ht="15.75" customHeight="1">
      <c r="A28" s="239" t="s">
        <v>52</v>
      </c>
      <c r="B28" s="60">
        <v>1</v>
      </c>
      <c r="C28" s="244" t="s">
        <v>20</v>
      </c>
      <c r="D28" s="42" t="s">
        <v>6</v>
      </c>
      <c r="E28" s="6">
        <v>7.2999999999999995E-2</v>
      </c>
      <c r="F28" s="50">
        <f>B28*100</f>
        <v>100</v>
      </c>
      <c r="G28" s="51">
        <v>20</v>
      </c>
      <c r="H28" s="5">
        <f>E28*G28</f>
        <v>1.46</v>
      </c>
      <c r="I28" s="7">
        <f t="shared" ref="I28:I47" si="7">J28*G28</f>
        <v>146</v>
      </c>
      <c r="J28" s="6">
        <f>F28*E28</f>
        <v>7.3</v>
      </c>
      <c r="L28" s="41" t="s">
        <v>57</v>
      </c>
      <c r="M28" s="56">
        <f>J62+J270</f>
        <v>15</v>
      </c>
      <c r="N28" s="51">
        <v>120</v>
      </c>
      <c r="O28" s="57">
        <f t="shared" si="3"/>
        <v>1800</v>
      </c>
    </row>
    <row r="29" spans="1:15" ht="15.75" customHeight="1">
      <c r="A29" s="239"/>
      <c r="B29" s="63">
        <f>B28</f>
        <v>1</v>
      </c>
      <c r="C29" s="245"/>
      <c r="D29" s="42" t="s">
        <v>7</v>
      </c>
      <c r="E29" s="6">
        <v>4.0000000000000001E-3</v>
      </c>
      <c r="F29" s="54">
        <f>F28</f>
        <v>100</v>
      </c>
      <c r="G29" s="50">
        <v>90</v>
      </c>
      <c r="H29" s="5">
        <f t="shared" ref="H29:H48" si="8">E29*G29</f>
        <v>0.36</v>
      </c>
      <c r="I29" s="7">
        <f t="shared" si="7"/>
        <v>36</v>
      </c>
      <c r="J29" s="6">
        <f t="shared" ref="J29:J48" si="9">F29*E29</f>
        <v>0.4</v>
      </c>
      <c r="L29" s="41" t="s">
        <v>24</v>
      </c>
      <c r="M29" s="56">
        <f>J64+J272</f>
        <v>1</v>
      </c>
      <c r="N29" s="51">
        <v>200</v>
      </c>
      <c r="O29" s="57">
        <f t="shared" si="3"/>
        <v>200</v>
      </c>
    </row>
    <row r="30" spans="1:15" ht="15.75" customHeight="1">
      <c r="A30" s="239"/>
      <c r="B30" s="63">
        <f t="shared" ref="B30:B48" si="10">B29</f>
        <v>1</v>
      </c>
      <c r="C30" s="240" t="s">
        <v>23</v>
      </c>
      <c r="D30" s="42" t="s">
        <v>8</v>
      </c>
      <c r="E30" s="6">
        <v>0.1</v>
      </c>
      <c r="F30" s="54">
        <f t="shared" ref="F30:F48" si="11">F29</f>
        <v>100</v>
      </c>
      <c r="G30" s="49">
        <v>28</v>
      </c>
      <c r="H30" s="5">
        <f t="shared" si="8"/>
        <v>2.8000000000000003</v>
      </c>
      <c r="I30" s="7">
        <f t="shared" si="7"/>
        <v>280</v>
      </c>
      <c r="J30" s="6">
        <f t="shared" si="9"/>
        <v>10</v>
      </c>
      <c r="L30" s="43" t="s">
        <v>15</v>
      </c>
      <c r="M30" s="56">
        <f>J76+J235</f>
        <v>4</v>
      </c>
      <c r="N30" s="51">
        <v>140</v>
      </c>
      <c r="O30" s="57">
        <f t="shared" si="3"/>
        <v>560</v>
      </c>
    </row>
    <row r="31" spans="1:15" ht="15.75" customHeight="1">
      <c r="A31" s="239"/>
      <c r="B31" s="63">
        <f t="shared" si="10"/>
        <v>1</v>
      </c>
      <c r="C31" s="241"/>
      <c r="D31" s="42" t="s">
        <v>18</v>
      </c>
      <c r="E31" s="6">
        <v>0.02</v>
      </c>
      <c r="F31" s="54">
        <f t="shared" si="11"/>
        <v>100</v>
      </c>
      <c r="G31" s="50">
        <v>52</v>
      </c>
      <c r="H31" s="5">
        <f t="shared" si="8"/>
        <v>1.04</v>
      </c>
      <c r="I31" s="7">
        <f t="shared" si="7"/>
        <v>104</v>
      </c>
      <c r="J31" s="6">
        <f t="shared" si="9"/>
        <v>2</v>
      </c>
      <c r="L31" s="41" t="s">
        <v>61</v>
      </c>
      <c r="M31" s="56">
        <f>J84+J171+J189+J293</f>
        <v>86.640707070707066</v>
      </c>
      <c r="N31" s="51">
        <v>198</v>
      </c>
      <c r="O31" s="57">
        <f t="shared" si="3"/>
        <v>17154.86</v>
      </c>
    </row>
    <row r="32" spans="1:15" ht="15.75" customHeight="1">
      <c r="A32" s="239"/>
      <c r="B32" s="63">
        <f t="shared" si="10"/>
        <v>1</v>
      </c>
      <c r="C32" s="241"/>
      <c r="D32" s="42" t="s">
        <v>9</v>
      </c>
      <c r="E32" s="6">
        <v>1.2999999999999999E-2</v>
      </c>
      <c r="F32" s="54">
        <f t="shared" si="11"/>
        <v>100</v>
      </c>
      <c r="G32" s="50">
        <v>44</v>
      </c>
      <c r="H32" s="5">
        <f t="shared" si="8"/>
        <v>0.57199999999999995</v>
      </c>
      <c r="I32" s="7">
        <f t="shared" si="7"/>
        <v>57.2</v>
      </c>
      <c r="J32" s="6">
        <f t="shared" si="9"/>
        <v>1.3</v>
      </c>
      <c r="L32" s="43" t="s">
        <v>65</v>
      </c>
      <c r="M32" s="56">
        <f>J88+J175+J256</f>
        <v>120</v>
      </c>
      <c r="N32" s="51">
        <v>72</v>
      </c>
      <c r="O32" s="57">
        <f t="shared" si="3"/>
        <v>8640</v>
      </c>
    </row>
    <row r="33" spans="1:19" ht="15.75" customHeight="1">
      <c r="A33" s="239"/>
      <c r="B33" s="63">
        <f t="shared" si="10"/>
        <v>1</v>
      </c>
      <c r="C33" s="241"/>
      <c r="D33" s="42" t="s">
        <v>11</v>
      </c>
      <c r="E33" s="6">
        <v>1.2E-2</v>
      </c>
      <c r="F33" s="54">
        <f t="shared" si="11"/>
        <v>100</v>
      </c>
      <c r="G33" s="50">
        <v>28</v>
      </c>
      <c r="H33" s="5">
        <f t="shared" si="8"/>
        <v>0.33600000000000002</v>
      </c>
      <c r="I33" s="7">
        <f t="shared" si="7"/>
        <v>33.6</v>
      </c>
      <c r="J33" s="6">
        <f t="shared" si="9"/>
        <v>1.2</v>
      </c>
      <c r="L33" s="44" t="s">
        <v>22</v>
      </c>
      <c r="M33" s="56">
        <f>J199+J258+J303</f>
        <v>26.5</v>
      </c>
      <c r="N33" s="51">
        <v>88</v>
      </c>
      <c r="O33" s="57">
        <f t="shared" si="3"/>
        <v>2332</v>
      </c>
    </row>
    <row r="34" spans="1:19" ht="15.75" customHeight="1">
      <c r="A34" s="239"/>
      <c r="B34" s="63">
        <f t="shared" si="10"/>
        <v>1</v>
      </c>
      <c r="C34" s="241"/>
      <c r="D34" s="42" t="s">
        <v>7</v>
      </c>
      <c r="E34" s="6">
        <v>5.0000000000000001E-3</v>
      </c>
      <c r="F34" s="54">
        <f t="shared" si="11"/>
        <v>100</v>
      </c>
      <c r="G34" s="50">
        <v>90</v>
      </c>
      <c r="H34" s="5">
        <f t="shared" si="8"/>
        <v>0.45</v>
      </c>
      <c r="I34" s="7">
        <f t="shared" si="7"/>
        <v>45</v>
      </c>
      <c r="J34" s="6">
        <f t="shared" si="9"/>
        <v>0.5</v>
      </c>
      <c r="L34" s="41" t="s">
        <v>25</v>
      </c>
      <c r="M34" s="56">
        <f>J123+J298</f>
        <v>15.18</v>
      </c>
      <c r="N34" s="51">
        <v>150</v>
      </c>
      <c r="O34" s="57">
        <f t="shared" si="3"/>
        <v>2277</v>
      </c>
    </row>
    <row r="35" spans="1:19" ht="15.75" customHeight="1">
      <c r="A35" s="239"/>
      <c r="B35" s="63">
        <f t="shared" si="10"/>
        <v>1</v>
      </c>
      <c r="C35" s="242"/>
      <c r="D35" s="42" t="s">
        <v>79</v>
      </c>
      <c r="E35" s="6">
        <v>0.17499999999999999</v>
      </c>
      <c r="F35" s="54">
        <f t="shared" si="11"/>
        <v>100</v>
      </c>
      <c r="G35" s="50"/>
      <c r="H35" s="5"/>
      <c r="I35" s="7"/>
      <c r="J35" s="6">
        <f t="shared" si="9"/>
        <v>17.5</v>
      </c>
      <c r="L35" s="41" t="s">
        <v>17</v>
      </c>
      <c r="M35" s="56">
        <f>J236</f>
        <v>2</v>
      </c>
      <c r="N35" s="51">
        <v>150</v>
      </c>
      <c r="O35" s="57">
        <f t="shared" si="3"/>
        <v>300</v>
      </c>
    </row>
    <row r="36" spans="1:19" ht="15.75" customHeight="1">
      <c r="A36" s="239"/>
      <c r="B36" s="63">
        <f t="shared" si="10"/>
        <v>1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1"/>
        <v>100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2412.6</v>
      </c>
      <c r="J36" s="6">
        <f t="shared" si="9"/>
        <v>7.3109090909090906</v>
      </c>
      <c r="L36" s="41" t="s">
        <v>89</v>
      </c>
      <c r="M36" s="56">
        <f>J79+J121+J166+J226</f>
        <v>24.4</v>
      </c>
      <c r="N36" s="51">
        <v>50</v>
      </c>
      <c r="O36" s="57">
        <f t="shared" si="3"/>
        <v>1220</v>
      </c>
    </row>
    <row r="37" spans="1:19" ht="15.75" customHeight="1">
      <c r="A37" s="239"/>
      <c r="B37" s="63">
        <f t="shared" si="10"/>
        <v>1</v>
      </c>
      <c r="C37" s="230"/>
      <c r="D37" s="42" t="s">
        <v>38</v>
      </c>
      <c r="E37" s="6">
        <v>9.0000000000000011E-3</v>
      </c>
      <c r="F37" s="54">
        <f t="shared" si="11"/>
        <v>100</v>
      </c>
      <c r="G37" s="50">
        <v>32</v>
      </c>
      <c r="H37" s="5">
        <f t="shared" si="8"/>
        <v>0.28800000000000003</v>
      </c>
      <c r="I37" s="7">
        <f t="shared" si="7"/>
        <v>28.800000000000004</v>
      </c>
      <c r="J37" s="6">
        <f t="shared" si="9"/>
        <v>0.90000000000000013</v>
      </c>
      <c r="L37" s="42" t="s">
        <v>35</v>
      </c>
      <c r="M37" s="56">
        <f>J130+J212</f>
        <v>6.6</v>
      </c>
      <c r="N37" s="51">
        <v>81</v>
      </c>
      <c r="O37" s="57">
        <f t="shared" si="3"/>
        <v>534.6</v>
      </c>
    </row>
    <row r="38" spans="1:19" ht="15.75" customHeight="1">
      <c r="A38" s="239"/>
      <c r="B38" s="63">
        <f t="shared" si="10"/>
        <v>1</v>
      </c>
      <c r="C38" s="230"/>
      <c r="D38" s="42" t="s">
        <v>69</v>
      </c>
      <c r="E38" s="6">
        <v>1.2E-2</v>
      </c>
      <c r="F38" s="54">
        <f t="shared" si="11"/>
        <v>100</v>
      </c>
      <c r="G38" s="50">
        <v>90</v>
      </c>
      <c r="H38" s="5">
        <f t="shared" si="8"/>
        <v>1.08</v>
      </c>
      <c r="I38" s="7">
        <f t="shared" si="7"/>
        <v>108</v>
      </c>
      <c r="J38" s="6">
        <f t="shared" si="9"/>
        <v>1.2</v>
      </c>
      <c r="L38" s="41" t="s">
        <v>73</v>
      </c>
      <c r="M38" s="56">
        <f>J134</f>
        <v>0.65</v>
      </c>
      <c r="N38" s="51">
        <v>40</v>
      </c>
      <c r="O38" s="57">
        <f t="shared" si="3"/>
        <v>26</v>
      </c>
    </row>
    <row r="39" spans="1:19" ht="15.75" customHeight="1">
      <c r="A39" s="239"/>
      <c r="B39" s="63">
        <f t="shared" si="10"/>
        <v>1</v>
      </c>
      <c r="C39" s="230"/>
      <c r="D39" s="42" t="s">
        <v>19</v>
      </c>
      <c r="E39" s="6">
        <v>5.0000000000000001E-3</v>
      </c>
      <c r="F39" s="54">
        <f t="shared" si="11"/>
        <v>100</v>
      </c>
      <c r="G39" s="50">
        <v>100</v>
      </c>
      <c r="H39" s="5">
        <f t="shared" si="8"/>
        <v>0.5</v>
      </c>
      <c r="I39" s="7">
        <f t="shared" si="7"/>
        <v>50</v>
      </c>
      <c r="J39" s="6">
        <f t="shared" si="9"/>
        <v>0.5</v>
      </c>
      <c r="L39" s="41" t="s">
        <v>16</v>
      </c>
      <c r="M39" s="56">
        <f>J143</f>
        <v>0.52</v>
      </c>
      <c r="N39" s="51">
        <v>50</v>
      </c>
      <c r="O39" s="57">
        <f>M39*N39</f>
        <v>26</v>
      </c>
    </row>
    <row r="40" spans="1:19" ht="15.75" customHeight="1">
      <c r="A40" s="239"/>
      <c r="B40" s="63">
        <f t="shared" si="10"/>
        <v>1</v>
      </c>
      <c r="C40" s="230"/>
      <c r="D40" s="42" t="s">
        <v>7</v>
      </c>
      <c r="E40" s="6">
        <v>3.0000000000000001E-3</v>
      </c>
      <c r="F40" s="54">
        <f t="shared" si="11"/>
        <v>100</v>
      </c>
      <c r="G40" s="50">
        <v>90</v>
      </c>
      <c r="H40" s="5">
        <f t="shared" si="8"/>
        <v>0.27</v>
      </c>
      <c r="I40" s="7">
        <f t="shared" si="7"/>
        <v>27</v>
      </c>
      <c r="J40" s="6">
        <f t="shared" si="9"/>
        <v>0.3</v>
      </c>
      <c r="L40" s="73" t="s">
        <v>41</v>
      </c>
      <c r="M40" s="81">
        <f>SUM(M6:M39)</f>
        <v>1368.3228282828286</v>
      </c>
      <c r="N40" s="80"/>
      <c r="O40" s="31">
        <f>SUM(O6:O39)</f>
        <v>137859.99999999997</v>
      </c>
      <c r="Q40"/>
      <c r="R40"/>
      <c r="S40"/>
    </row>
    <row r="41" spans="1:19" ht="15.75" customHeight="1">
      <c r="A41" s="239"/>
      <c r="B41" s="63">
        <f t="shared" si="10"/>
        <v>1</v>
      </c>
      <c r="C41" s="234" t="s">
        <v>26</v>
      </c>
      <c r="D41" s="42" t="s">
        <v>21</v>
      </c>
      <c r="E41" s="6">
        <v>6.0999999999999999E-2</v>
      </c>
      <c r="F41" s="54">
        <f t="shared" si="11"/>
        <v>100</v>
      </c>
      <c r="G41" s="50">
        <v>90</v>
      </c>
      <c r="H41" s="5">
        <f t="shared" si="8"/>
        <v>5.49</v>
      </c>
      <c r="I41" s="7">
        <f t="shared" si="7"/>
        <v>549</v>
      </c>
      <c r="J41" s="6">
        <f t="shared" si="9"/>
        <v>6.1</v>
      </c>
      <c r="L41"/>
      <c r="M41"/>
      <c r="N41"/>
      <c r="O41" s="30"/>
      <c r="Q41"/>
      <c r="R41"/>
      <c r="S41"/>
    </row>
    <row r="42" spans="1:19" ht="15.75" customHeight="1">
      <c r="A42" s="239"/>
      <c r="B42" s="63">
        <f t="shared" si="10"/>
        <v>1</v>
      </c>
      <c r="C42" s="234"/>
      <c r="D42" s="42" t="s">
        <v>27</v>
      </c>
      <c r="E42" s="6">
        <v>6.0000000000000001E-3</v>
      </c>
      <c r="F42" s="54">
        <f t="shared" si="11"/>
        <v>100</v>
      </c>
      <c r="G42" s="50">
        <v>710</v>
      </c>
      <c r="H42" s="5">
        <f t="shared" si="8"/>
        <v>4.26</v>
      </c>
      <c r="I42" s="7">
        <f t="shared" si="7"/>
        <v>426</v>
      </c>
      <c r="J42" s="6">
        <f t="shared" si="9"/>
        <v>0.6</v>
      </c>
      <c r="L42" s="22"/>
      <c r="M42" s="22"/>
      <c r="N42" s="22"/>
      <c r="O42"/>
      <c r="Q42"/>
      <c r="R42"/>
      <c r="S42"/>
    </row>
    <row r="43" spans="1:19" ht="15.75" customHeight="1">
      <c r="A43" s="239"/>
      <c r="B43" s="63">
        <f t="shared" si="10"/>
        <v>1</v>
      </c>
      <c r="C43" s="218" t="s">
        <v>39</v>
      </c>
      <c r="D43" s="41" t="s">
        <v>76</v>
      </c>
      <c r="E43" s="8">
        <v>0.02</v>
      </c>
      <c r="F43" s="54">
        <f t="shared" si="11"/>
        <v>100</v>
      </c>
      <c r="G43" s="49">
        <v>250</v>
      </c>
      <c r="H43" s="4">
        <f t="shared" ref="H43:H45" si="12">G43*E43</f>
        <v>5</v>
      </c>
      <c r="I43" s="7">
        <f t="shared" si="7"/>
        <v>500</v>
      </c>
      <c r="J43" s="9">
        <f t="shared" si="9"/>
        <v>2</v>
      </c>
      <c r="L43" s="67" t="s">
        <v>103</v>
      </c>
      <c r="M43" s="66"/>
      <c r="N43" s="215" t="s">
        <v>105</v>
      </c>
      <c r="O43" s="215"/>
      <c r="P43" s="215"/>
      <c r="Q43"/>
      <c r="R43"/>
      <c r="S43"/>
    </row>
    <row r="44" spans="1:19" s="17" customFormat="1" ht="15.75" customHeight="1">
      <c r="A44" s="239"/>
      <c r="B44" s="63">
        <f t="shared" si="10"/>
        <v>1</v>
      </c>
      <c r="C44" s="219"/>
      <c r="D44" s="41" t="s">
        <v>12</v>
      </c>
      <c r="E44" s="8">
        <v>0.02</v>
      </c>
      <c r="F44" s="54">
        <f t="shared" si="11"/>
        <v>100</v>
      </c>
      <c r="G44" s="49">
        <v>46</v>
      </c>
      <c r="H44" s="4">
        <f t="shared" si="12"/>
        <v>0.92</v>
      </c>
      <c r="I44" s="7">
        <f t="shared" si="7"/>
        <v>92</v>
      </c>
      <c r="J44" s="9">
        <f t="shared" si="9"/>
        <v>2</v>
      </c>
      <c r="K44"/>
      <c r="L44" s="32"/>
      <c r="M44" s="35" t="s">
        <v>95</v>
      </c>
      <c r="N44" s="216" t="s">
        <v>96</v>
      </c>
      <c r="O44" s="216"/>
      <c r="P44" s="216"/>
      <c r="Q44"/>
      <c r="R44"/>
      <c r="S44"/>
    </row>
    <row r="45" spans="1:19" ht="15.75" customHeight="1">
      <c r="A45" s="239"/>
      <c r="B45" s="63">
        <f t="shared" si="10"/>
        <v>1</v>
      </c>
      <c r="C45" s="219"/>
      <c r="D45" s="41" t="s">
        <v>13</v>
      </c>
      <c r="E45" s="20">
        <v>2.0000000000000001E-4</v>
      </c>
      <c r="F45" s="54">
        <f t="shared" si="11"/>
        <v>100</v>
      </c>
      <c r="G45" s="49">
        <v>440</v>
      </c>
      <c r="H45" s="4">
        <f t="shared" si="12"/>
        <v>8.8000000000000009E-2</v>
      </c>
      <c r="I45" s="7">
        <f t="shared" si="7"/>
        <v>8.8000000000000007</v>
      </c>
      <c r="J45" s="9">
        <f>F45*E45</f>
        <v>0.02</v>
      </c>
      <c r="L45"/>
      <c r="M45" s="30"/>
      <c r="N45"/>
      <c r="O45"/>
      <c r="P45"/>
      <c r="Q45"/>
      <c r="R45"/>
    </row>
    <row r="46" spans="1:19" ht="15.75" customHeight="1">
      <c r="A46" s="239"/>
      <c r="B46" s="63">
        <f t="shared" si="10"/>
        <v>1</v>
      </c>
      <c r="C46" s="220"/>
      <c r="D46" s="41" t="s">
        <v>79</v>
      </c>
      <c r="E46" s="20">
        <v>0.2</v>
      </c>
      <c r="F46" s="54">
        <f t="shared" si="11"/>
        <v>100</v>
      </c>
      <c r="G46" s="49"/>
      <c r="H46" s="4"/>
      <c r="I46" s="7"/>
      <c r="J46" s="9">
        <f t="shared" si="9"/>
        <v>20</v>
      </c>
      <c r="L46"/>
      <c r="M46" s="30"/>
      <c r="N46"/>
      <c r="O46"/>
      <c r="P46"/>
      <c r="Q46"/>
      <c r="R46"/>
    </row>
    <row r="47" spans="1:19" ht="15.75" customHeight="1">
      <c r="A47" s="239"/>
      <c r="B47" s="63">
        <f t="shared" si="10"/>
        <v>1</v>
      </c>
      <c r="C47" s="38" t="s">
        <v>38</v>
      </c>
      <c r="D47" s="42" t="s">
        <v>38</v>
      </c>
      <c r="E47" s="6">
        <v>0.08</v>
      </c>
      <c r="F47" s="54">
        <f t="shared" si="11"/>
        <v>100</v>
      </c>
      <c r="G47" s="50">
        <v>32</v>
      </c>
      <c r="H47" s="5">
        <f t="shared" si="8"/>
        <v>2.56</v>
      </c>
      <c r="I47" s="7">
        <f t="shared" si="7"/>
        <v>256</v>
      </c>
      <c r="J47" s="6">
        <f t="shared" si="9"/>
        <v>8</v>
      </c>
      <c r="L47"/>
      <c r="M47" s="28"/>
      <c r="N47" s="30"/>
      <c r="O47"/>
      <c r="P47"/>
      <c r="Q47"/>
      <c r="R47"/>
    </row>
    <row r="48" spans="1:19" ht="15.75" customHeight="1">
      <c r="A48" s="239"/>
      <c r="B48" s="63">
        <f t="shared" si="10"/>
        <v>1</v>
      </c>
      <c r="C48" s="10" t="s">
        <v>70</v>
      </c>
      <c r="D48" s="41" t="s">
        <v>70</v>
      </c>
      <c r="E48" s="9">
        <v>0.1</v>
      </c>
      <c r="F48" s="54">
        <f t="shared" si="11"/>
        <v>100</v>
      </c>
      <c r="G48" s="50">
        <v>94</v>
      </c>
      <c r="H48" s="5">
        <f t="shared" si="8"/>
        <v>9.4</v>
      </c>
      <c r="I48" s="7">
        <f>J48*G48</f>
        <v>940</v>
      </c>
      <c r="J48" s="6">
        <f t="shared" si="9"/>
        <v>10</v>
      </c>
      <c r="L48"/>
      <c r="M48"/>
      <c r="N48"/>
      <c r="O48"/>
      <c r="P48"/>
      <c r="Q48"/>
      <c r="R48"/>
    </row>
    <row r="49" spans="1:12" ht="15.75" customHeight="1">
      <c r="A49" s="210" t="s">
        <v>41</v>
      </c>
      <c r="B49" s="210"/>
      <c r="C49" s="210"/>
      <c r="D49" s="210"/>
      <c r="E49" s="36"/>
      <c r="F49" s="36"/>
      <c r="G49" s="36"/>
      <c r="H49" s="2">
        <f>SUM(H28:H48)</f>
        <v>61.000000000000007</v>
      </c>
      <c r="I49" s="2">
        <f>SUM(I28:I48)</f>
        <v>6100.0000000000009</v>
      </c>
      <c r="J49" s="2">
        <f>SUM(J28:J48)</f>
        <v>99.1309090909091</v>
      </c>
    </row>
    <row r="50" spans="1:12" customFormat="1" ht="15.75" customHeight="1"/>
    <row r="51" spans="1:12" customFormat="1" ht="15.75" customHeight="1"/>
    <row r="52" spans="1:12" customFormat="1" ht="15.75" customHeight="1"/>
    <row r="53" spans="1:12" customFormat="1" ht="15.75" customHeight="1"/>
    <row r="54" spans="1:12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>
      <c r="A55" s="180" t="s">
        <v>54</v>
      </c>
      <c r="B55" s="61">
        <v>3</v>
      </c>
      <c r="C55" s="226" t="s">
        <v>5</v>
      </c>
      <c r="D55" s="41" t="s">
        <v>6</v>
      </c>
      <c r="E55" s="8">
        <v>2.5999999999999999E-2</v>
      </c>
      <c r="F55" s="49">
        <f>B55*100</f>
        <v>300</v>
      </c>
      <c r="G55" s="49">
        <v>20</v>
      </c>
      <c r="H55" s="5">
        <f>G55*E55</f>
        <v>0.52</v>
      </c>
      <c r="I55" s="7">
        <f>J55*G55</f>
        <v>156</v>
      </c>
      <c r="J55" s="9">
        <f>F55*E55</f>
        <v>7.8</v>
      </c>
      <c r="L55" s="18"/>
    </row>
    <row r="56" spans="1:12" ht="15.75" customHeight="1">
      <c r="A56" s="181"/>
      <c r="B56" s="64">
        <f>B55</f>
        <v>3</v>
      </c>
      <c r="C56" s="227"/>
      <c r="D56" s="41" t="s">
        <v>7</v>
      </c>
      <c r="E56" s="8">
        <v>6.0000000000000001E-3</v>
      </c>
      <c r="F56" s="53">
        <f>F55</f>
        <v>300</v>
      </c>
      <c r="G56" s="49">
        <v>90</v>
      </c>
      <c r="H56" s="5">
        <f t="shared" ref="H56:H57" si="13">G56*E56</f>
        <v>0.54</v>
      </c>
      <c r="I56" s="7">
        <f t="shared" ref="I56:I60" si="14">J56*G56</f>
        <v>162</v>
      </c>
      <c r="J56" s="9">
        <f t="shared" ref="J56:J60" si="15">F56*E56</f>
        <v>1.8</v>
      </c>
      <c r="L56" s="18"/>
    </row>
    <row r="57" spans="1:12" ht="15.75" customHeight="1">
      <c r="A57" s="181"/>
      <c r="B57" s="64">
        <f t="shared" ref="B57:B72" si="16">B56</f>
        <v>3</v>
      </c>
      <c r="C57" s="227"/>
      <c r="D57" s="41" t="s">
        <v>8</v>
      </c>
      <c r="E57" s="8">
        <v>3.5000000000000003E-2</v>
      </c>
      <c r="F57" s="53">
        <f t="shared" ref="F57:F72" si="17">F56</f>
        <v>300</v>
      </c>
      <c r="G57" s="49">
        <v>28</v>
      </c>
      <c r="H57" s="5">
        <f t="shared" si="13"/>
        <v>0.98000000000000009</v>
      </c>
      <c r="I57" s="7">
        <f t="shared" si="14"/>
        <v>294.00000000000006</v>
      </c>
      <c r="J57" s="9">
        <f>F57*E57</f>
        <v>10.500000000000002</v>
      </c>
      <c r="L57" s="18"/>
    </row>
    <row r="58" spans="1:12" ht="15.75" customHeight="1">
      <c r="A58" s="181"/>
      <c r="B58" s="64">
        <f t="shared" si="16"/>
        <v>3</v>
      </c>
      <c r="C58" s="227"/>
      <c r="D58" s="41" t="s">
        <v>10</v>
      </c>
      <c r="E58" s="8">
        <v>2.5000000000000001E-2</v>
      </c>
      <c r="F58" s="53">
        <f t="shared" si="17"/>
        <v>300</v>
      </c>
      <c r="G58" s="49">
        <v>86</v>
      </c>
      <c r="H58" s="5">
        <f>G58*E58</f>
        <v>2.15</v>
      </c>
      <c r="I58" s="7">
        <f t="shared" si="14"/>
        <v>645</v>
      </c>
      <c r="J58" s="9">
        <f t="shared" si="15"/>
        <v>7.5</v>
      </c>
      <c r="L58" s="18"/>
    </row>
    <row r="59" spans="1:12" ht="15.75" customHeight="1">
      <c r="A59" s="181"/>
      <c r="B59" s="64">
        <f t="shared" si="16"/>
        <v>3</v>
      </c>
      <c r="C59" s="227"/>
      <c r="D59" s="41" t="s">
        <v>9</v>
      </c>
      <c r="E59" s="8">
        <v>1.9E-2</v>
      </c>
      <c r="F59" s="53">
        <f t="shared" si="17"/>
        <v>300</v>
      </c>
      <c r="G59" s="49">
        <v>44</v>
      </c>
      <c r="H59" s="5">
        <f t="shared" ref="H59" si="18">G59*E59</f>
        <v>0.83599999999999997</v>
      </c>
      <c r="I59" s="7">
        <f t="shared" si="14"/>
        <v>250.8</v>
      </c>
      <c r="J59" s="9">
        <f t="shared" si="15"/>
        <v>5.7</v>
      </c>
      <c r="L59" s="18"/>
    </row>
    <row r="60" spans="1:12" ht="15.75" customHeight="1">
      <c r="A60" s="181"/>
      <c r="B60" s="64">
        <f t="shared" si="16"/>
        <v>3</v>
      </c>
      <c r="C60" s="228"/>
      <c r="D60" s="41" t="s">
        <v>11</v>
      </c>
      <c r="E60" s="8">
        <v>1.7999999999999999E-2</v>
      </c>
      <c r="F60" s="53">
        <f t="shared" si="17"/>
        <v>300</v>
      </c>
      <c r="G60" s="49">
        <v>28</v>
      </c>
      <c r="H60" s="5">
        <f>G60*E60</f>
        <v>0.504</v>
      </c>
      <c r="I60" s="7">
        <f t="shared" si="14"/>
        <v>151.19999999999999</v>
      </c>
      <c r="J60" s="9">
        <f t="shared" si="15"/>
        <v>5.3999999999999995</v>
      </c>
      <c r="L60" s="18"/>
    </row>
    <row r="61" spans="1:12" ht="15.75" customHeight="1">
      <c r="A61" s="181"/>
      <c r="B61" s="64">
        <f t="shared" si="16"/>
        <v>3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7"/>
        <v>300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9962.4000000000015</v>
      </c>
      <c r="J61" s="9">
        <f>F61*E61</f>
        <v>30.189090909090911</v>
      </c>
    </row>
    <row r="62" spans="1:12" ht="15.75" customHeight="1">
      <c r="A62" s="181"/>
      <c r="B62" s="64">
        <f t="shared" si="16"/>
        <v>3</v>
      </c>
      <c r="C62" s="227"/>
      <c r="D62" s="41" t="s">
        <v>57</v>
      </c>
      <c r="E62" s="6">
        <v>0.03</v>
      </c>
      <c r="F62" s="53">
        <f t="shared" si="17"/>
        <v>300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1080</v>
      </c>
      <c r="J62" s="9">
        <f t="shared" ref="J62:J72" si="21">F62*E62</f>
        <v>9</v>
      </c>
    </row>
    <row r="63" spans="1:12" ht="15.75" customHeight="1">
      <c r="A63" s="181"/>
      <c r="B63" s="64">
        <f t="shared" si="16"/>
        <v>3</v>
      </c>
      <c r="C63" s="227"/>
      <c r="D63" s="41" t="s">
        <v>32</v>
      </c>
      <c r="E63" s="6">
        <v>1.2E-2</v>
      </c>
      <c r="F63" s="53">
        <f t="shared" si="17"/>
        <v>300</v>
      </c>
      <c r="G63" s="51">
        <v>170</v>
      </c>
      <c r="H63" s="4">
        <f t="shared" si="19"/>
        <v>2.04</v>
      </c>
      <c r="I63" s="7">
        <f t="shared" si="20"/>
        <v>612</v>
      </c>
      <c r="J63" s="9">
        <f t="shared" si="21"/>
        <v>3.6</v>
      </c>
    </row>
    <row r="64" spans="1:12" ht="15.75" customHeight="1">
      <c r="A64" s="181"/>
      <c r="B64" s="64">
        <f t="shared" si="16"/>
        <v>3</v>
      </c>
      <c r="C64" s="227"/>
      <c r="D64" s="41" t="s">
        <v>24</v>
      </c>
      <c r="E64" s="6">
        <v>2E-3</v>
      </c>
      <c r="F64" s="53">
        <f t="shared" si="17"/>
        <v>300</v>
      </c>
      <c r="G64" s="49">
        <v>200</v>
      </c>
      <c r="H64" s="4">
        <f t="shared" si="19"/>
        <v>0.4</v>
      </c>
      <c r="I64" s="7">
        <f t="shared" si="20"/>
        <v>120</v>
      </c>
      <c r="J64" s="9">
        <f t="shared" si="21"/>
        <v>0.6</v>
      </c>
    </row>
    <row r="65" spans="1:15" ht="15.75" customHeight="1">
      <c r="A65" s="181"/>
      <c r="B65" s="64">
        <f t="shared" si="16"/>
        <v>3</v>
      </c>
      <c r="C65" s="228"/>
      <c r="D65" s="41" t="s">
        <v>79</v>
      </c>
      <c r="E65" s="6">
        <v>0.2</v>
      </c>
      <c r="F65" s="53">
        <f t="shared" si="17"/>
        <v>300</v>
      </c>
      <c r="G65" s="49"/>
      <c r="H65" s="4"/>
      <c r="I65" s="7"/>
      <c r="J65" s="9">
        <f t="shared" si="21"/>
        <v>60</v>
      </c>
    </row>
    <row r="66" spans="1:15" ht="15.75" customHeight="1">
      <c r="A66" s="181"/>
      <c r="B66" s="64">
        <f t="shared" si="16"/>
        <v>3</v>
      </c>
      <c r="C66" s="226" t="s">
        <v>82</v>
      </c>
      <c r="D66" s="41" t="s">
        <v>8</v>
      </c>
      <c r="E66" s="6">
        <v>0.2</v>
      </c>
      <c r="F66" s="53">
        <f t="shared" si="17"/>
        <v>300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1680</v>
      </c>
      <c r="J66" s="9">
        <f t="shared" si="21"/>
        <v>60</v>
      </c>
    </row>
    <row r="67" spans="1:15" ht="15.75" customHeight="1">
      <c r="A67" s="181"/>
      <c r="B67" s="64">
        <f t="shared" si="16"/>
        <v>3</v>
      </c>
      <c r="C67" s="228"/>
      <c r="D67" s="41" t="s">
        <v>27</v>
      </c>
      <c r="E67" s="6">
        <v>5.0000000000000001E-3</v>
      </c>
      <c r="F67" s="53">
        <f t="shared" si="17"/>
        <v>300</v>
      </c>
      <c r="G67" s="49">
        <v>710</v>
      </c>
      <c r="H67" s="4">
        <f t="shared" si="22"/>
        <v>3.5500000000000003</v>
      </c>
      <c r="I67" s="7">
        <f t="shared" si="23"/>
        <v>1065</v>
      </c>
      <c r="J67" s="9">
        <f t="shared" si="21"/>
        <v>1.5</v>
      </c>
    </row>
    <row r="68" spans="1:15" ht="15.75" customHeight="1">
      <c r="A68" s="181"/>
      <c r="B68" s="64">
        <f t="shared" si="16"/>
        <v>3</v>
      </c>
      <c r="C68" s="218" t="s">
        <v>97</v>
      </c>
      <c r="D68" s="41" t="s">
        <v>14</v>
      </c>
      <c r="E68" s="6">
        <v>4.5999999999999999E-2</v>
      </c>
      <c r="F68" s="53">
        <f t="shared" si="17"/>
        <v>300</v>
      </c>
      <c r="G68" s="51">
        <v>100</v>
      </c>
      <c r="H68" s="4">
        <f>G68*E68</f>
        <v>4.5999999999999996</v>
      </c>
      <c r="I68" s="7">
        <f t="shared" si="20"/>
        <v>1380</v>
      </c>
      <c r="J68" s="9">
        <f t="shared" si="21"/>
        <v>13.799999999999999</v>
      </c>
    </row>
    <row r="69" spans="1:15" ht="15.75" customHeight="1">
      <c r="A69" s="181"/>
      <c r="B69" s="64">
        <f t="shared" si="16"/>
        <v>3</v>
      </c>
      <c r="C69" s="219"/>
      <c r="D69" s="41" t="s">
        <v>12</v>
      </c>
      <c r="E69" s="6">
        <v>2.4E-2</v>
      </c>
      <c r="F69" s="53">
        <f t="shared" si="17"/>
        <v>300</v>
      </c>
      <c r="G69" s="49">
        <v>46</v>
      </c>
      <c r="H69" s="4">
        <f>G69*E69</f>
        <v>1.1040000000000001</v>
      </c>
      <c r="I69" s="7">
        <f t="shared" si="20"/>
        <v>331.2</v>
      </c>
      <c r="J69" s="9">
        <f t="shared" si="21"/>
        <v>7.2</v>
      </c>
    </row>
    <row r="70" spans="1:15" ht="15.75" customHeight="1">
      <c r="A70" s="181"/>
      <c r="B70" s="64">
        <f t="shared" si="16"/>
        <v>3</v>
      </c>
      <c r="C70" s="219"/>
      <c r="D70" s="41" t="s">
        <v>13</v>
      </c>
      <c r="E70" s="45">
        <v>2.0000000000000001E-4</v>
      </c>
      <c r="F70" s="53">
        <f t="shared" si="17"/>
        <v>300</v>
      </c>
      <c r="G70" s="49">
        <v>440</v>
      </c>
      <c r="H70" s="4">
        <f t="shared" si="19"/>
        <v>8.8000000000000009E-2</v>
      </c>
      <c r="I70" s="7">
        <f t="shared" si="20"/>
        <v>26.400000000000002</v>
      </c>
      <c r="J70" s="9">
        <f t="shared" si="21"/>
        <v>6.0000000000000005E-2</v>
      </c>
      <c r="L70"/>
      <c r="M70"/>
      <c r="N70"/>
      <c r="O70"/>
    </row>
    <row r="71" spans="1:15" ht="15.75" customHeight="1">
      <c r="A71" s="181"/>
      <c r="B71" s="64">
        <f t="shared" si="16"/>
        <v>3</v>
      </c>
      <c r="C71" s="220"/>
      <c r="D71" s="41" t="s">
        <v>79</v>
      </c>
      <c r="E71" s="6">
        <v>0.17199999999999999</v>
      </c>
      <c r="F71" s="53">
        <f t="shared" si="17"/>
        <v>300</v>
      </c>
      <c r="G71" s="49"/>
      <c r="H71" s="4"/>
      <c r="I71" s="7"/>
      <c r="J71" s="9">
        <f t="shared" si="21"/>
        <v>51.599999999999994</v>
      </c>
      <c r="L71"/>
      <c r="M71"/>
      <c r="N71"/>
      <c r="O71"/>
    </row>
    <row r="72" spans="1:15" ht="15.75" customHeight="1">
      <c r="A72" s="181"/>
      <c r="B72" s="64">
        <f t="shared" si="16"/>
        <v>3</v>
      </c>
      <c r="C72" s="3" t="s">
        <v>38</v>
      </c>
      <c r="D72" s="46" t="s">
        <v>38</v>
      </c>
      <c r="E72" s="6">
        <v>0.04</v>
      </c>
      <c r="F72" s="53">
        <f t="shared" si="17"/>
        <v>300</v>
      </c>
      <c r="G72" s="49">
        <v>32</v>
      </c>
      <c r="H72" s="4">
        <f>G72*E72</f>
        <v>1.28</v>
      </c>
      <c r="I72" s="7">
        <f t="shared" si="20"/>
        <v>384</v>
      </c>
      <c r="J72" s="9">
        <f t="shared" si="21"/>
        <v>12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36"/>
      <c r="F73" s="36"/>
      <c r="G73" s="36"/>
      <c r="H73" s="2">
        <f>SUM(H55:H72)</f>
        <v>61.000000000000007</v>
      </c>
      <c r="I73" s="2">
        <f>SUM(I55:I72)</f>
        <v>18300.000000000004</v>
      </c>
      <c r="J73" s="2">
        <f>SUM(J55:J72)</f>
        <v>288.24909090909091</v>
      </c>
      <c r="L73"/>
      <c r="M73"/>
      <c r="N73"/>
      <c r="O73"/>
    </row>
    <row r="74" spans="1:15" ht="15.75" customHeight="1">
      <c r="A74" s="239" t="s">
        <v>55</v>
      </c>
      <c r="B74" s="60">
        <v>2</v>
      </c>
      <c r="C74" s="229" t="s">
        <v>98</v>
      </c>
      <c r="D74" s="42" t="s">
        <v>9</v>
      </c>
      <c r="E74" s="6">
        <v>9.4E-2</v>
      </c>
      <c r="F74" s="50">
        <f>B74*100</f>
        <v>200</v>
      </c>
      <c r="G74" s="51">
        <v>44</v>
      </c>
      <c r="H74" s="5">
        <f>E74*G74</f>
        <v>4.1360000000000001</v>
      </c>
      <c r="I74" s="7">
        <f>J74*G74</f>
        <v>827.2</v>
      </c>
      <c r="J74" s="6">
        <f>F74*E74</f>
        <v>18.8</v>
      </c>
      <c r="L74"/>
      <c r="M74"/>
      <c r="N74"/>
      <c r="O74"/>
    </row>
    <row r="75" spans="1:15" ht="15.75" customHeight="1">
      <c r="A75" s="239"/>
      <c r="B75" s="63">
        <f>B74</f>
        <v>2</v>
      </c>
      <c r="C75" s="229"/>
      <c r="D75" s="42" t="s">
        <v>29</v>
      </c>
      <c r="E75" s="6">
        <v>2.9000000000000001E-2</v>
      </c>
      <c r="F75" s="54">
        <f>F74</f>
        <v>200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580.00000000000011</v>
      </c>
      <c r="J75" s="6">
        <f t="shared" ref="J75:J89" si="26">F75*E75</f>
        <v>5.8000000000000007</v>
      </c>
      <c r="L75"/>
      <c r="M75"/>
      <c r="N75"/>
      <c r="O75"/>
    </row>
    <row r="76" spans="1:15" ht="15.75" customHeight="1">
      <c r="A76" s="239"/>
      <c r="B76" s="63">
        <f t="shared" ref="B76:B89" si="27">B75</f>
        <v>2</v>
      </c>
      <c r="C76" s="229"/>
      <c r="D76" s="42" t="s">
        <v>15</v>
      </c>
      <c r="E76" s="6">
        <v>0.01</v>
      </c>
      <c r="F76" s="54">
        <f t="shared" ref="F76:F89" si="28">F75</f>
        <v>200</v>
      </c>
      <c r="G76" s="51">
        <v>140</v>
      </c>
      <c r="H76" s="5">
        <f t="shared" si="24"/>
        <v>1.4000000000000001</v>
      </c>
      <c r="I76" s="7">
        <f t="shared" si="25"/>
        <v>280</v>
      </c>
      <c r="J76" s="6">
        <f t="shared" si="26"/>
        <v>2</v>
      </c>
      <c r="L76"/>
      <c r="M76"/>
      <c r="N76"/>
      <c r="O76"/>
    </row>
    <row r="77" spans="1:15" ht="15.75" customHeight="1">
      <c r="A77" s="239"/>
      <c r="B77" s="63">
        <f t="shared" si="27"/>
        <v>2</v>
      </c>
      <c r="C77" s="229"/>
      <c r="D77" s="42" t="s">
        <v>12</v>
      </c>
      <c r="E77" s="6">
        <v>1E-3</v>
      </c>
      <c r="F77" s="54">
        <f t="shared" si="28"/>
        <v>200</v>
      </c>
      <c r="G77" s="50">
        <v>46</v>
      </c>
      <c r="H77" s="5">
        <f t="shared" si="24"/>
        <v>4.5999999999999999E-2</v>
      </c>
      <c r="I77" s="7">
        <f t="shared" si="25"/>
        <v>9.2000000000000011</v>
      </c>
      <c r="J77" s="6">
        <f t="shared" si="26"/>
        <v>0.2</v>
      </c>
      <c r="L77" s="18"/>
    </row>
    <row r="78" spans="1:15" ht="15.75" customHeight="1">
      <c r="A78" s="239"/>
      <c r="B78" s="63">
        <f t="shared" si="27"/>
        <v>2</v>
      </c>
      <c r="C78" s="240" t="s">
        <v>58</v>
      </c>
      <c r="D78" s="42" t="s">
        <v>8</v>
      </c>
      <c r="E78" s="6">
        <v>0.1</v>
      </c>
      <c r="F78" s="54">
        <f t="shared" si="28"/>
        <v>200</v>
      </c>
      <c r="G78" s="49">
        <v>28</v>
      </c>
      <c r="H78" s="5">
        <f t="shared" si="24"/>
        <v>2.8000000000000003</v>
      </c>
      <c r="I78" s="7">
        <f t="shared" si="25"/>
        <v>560</v>
      </c>
      <c r="J78" s="6">
        <f t="shared" si="26"/>
        <v>20</v>
      </c>
      <c r="L78" s="18"/>
    </row>
    <row r="79" spans="1:15" ht="15.75" customHeight="1">
      <c r="A79" s="239"/>
      <c r="B79" s="63">
        <f t="shared" si="27"/>
        <v>2</v>
      </c>
      <c r="C79" s="241"/>
      <c r="D79" s="42" t="s">
        <v>56</v>
      </c>
      <c r="E79" s="6">
        <v>0.01</v>
      </c>
      <c r="F79" s="54">
        <f t="shared" si="28"/>
        <v>200</v>
      </c>
      <c r="G79" s="50">
        <v>50</v>
      </c>
      <c r="H79" s="5">
        <f t="shared" si="24"/>
        <v>0.5</v>
      </c>
      <c r="I79" s="7">
        <f t="shared" si="25"/>
        <v>100</v>
      </c>
      <c r="J79" s="6">
        <f t="shared" si="26"/>
        <v>2</v>
      </c>
      <c r="L79" s="18"/>
    </row>
    <row r="80" spans="1:15" ht="15.75" customHeight="1">
      <c r="A80" s="239"/>
      <c r="B80" s="63">
        <f t="shared" si="27"/>
        <v>2</v>
      </c>
      <c r="C80" s="241"/>
      <c r="D80" s="42" t="s">
        <v>9</v>
      </c>
      <c r="E80" s="6">
        <v>1.2999999999999999E-2</v>
      </c>
      <c r="F80" s="54">
        <f t="shared" si="28"/>
        <v>200</v>
      </c>
      <c r="G80" s="50">
        <v>44</v>
      </c>
      <c r="H80" s="5">
        <f t="shared" si="24"/>
        <v>0.57199999999999995</v>
      </c>
      <c r="I80" s="7">
        <f t="shared" si="25"/>
        <v>114.4</v>
      </c>
      <c r="J80" s="6">
        <f t="shared" si="26"/>
        <v>2.6</v>
      </c>
      <c r="L80" s="18"/>
    </row>
    <row r="81" spans="1:15" ht="15.75" customHeight="1">
      <c r="A81" s="239"/>
      <c r="B81" s="63">
        <f t="shared" si="27"/>
        <v>2</v>
      </c>
      <c r="C81" s="241"/>
      <c r="D81" s="42" t="s">
        <v>11</v>
      </c>
      <c r="E81" s="6">
        <v>1.2E-2</v>
      </c>
      <c r="F81" s="54">
        <f t="shared" si="28"/>
        <v>200</v>
      </c>
      <c r="G81" s="50">
        <v>28</v>
      </c>
      <c r="H81" s="5">
        <f t="shared" si="24"/>
        <v>0.33600000000000002</v>
      </c>
      <c r="I81" s="7">
        <f t="shared" si="25"/>
        <v>67.2</v>
      </c>
      <c r="J81" s="6">
        <f t="shared" si="26"/>
        <v>2.4</v>
      </c>
      <c r="L81" s="18"/>
    </row>
    <row r="82" spans="1:15" ht="15.75" customHeight="1">
      <c r="A82" s="239"/>
      <c r="B82" s="63">
        <f t="shared" si="27"/>
        <v>2</v>
      </c>
      <c r="C82" s="241"/>
      <c r="D82" s="42" t="s">
        <v>7</v>
      </c>
      <c r="E82" s="6">
        <v>3.0000000000000001E-3</v>
      </c>
      <c r="F82" s="54">
        <f t="shared" si="28"/>
        <v>200</v>
      </c>
      <c r="G82" s="50">
        <v>90</v>
      </c>
      <c r="H82" s="5">
        <f t="shared" si="24"/>
        <v>0.27</v>
      </c>
      <c r="I82" s="7">
        <f t="shared" si="25"/>
        <v>54</v>
      </c>
      <c r="J82" s="6">
        <f t="shared" si="26"/>
        <v>0.6</v>
      </c>
      <c r="L82" s="18"/>
    </row>
    <row r="83" spans="1:15" ht="15.75" customHeight="1">
      <c r="A83" s="239"/>
      <c r="B83" s="63">
        <f t="shared" si="27"/>
        <v>2</v>
      </c>
      <c r="C83" s="242"/>
      <c r="D83" s="42" t="s">
        <v>79</v>
      </c>
      <c r="E83" s="6">
        <v>0.188</v>
      </c>
      <c r="F83" s="54">
        <f t="shared" si="28"/>
        <v>200</v>
      </c>
      <c r="G83" s="50"/>
      <c r="H83" s="5"/>
      <c r="I83" s="7"/>
      <c r="J83" s="6">
        <f t="shared" si="26"/>
        <v>37.6</v>
      </c>
      <c r="L83" s="18"/>
    </row>
    <row r="84" spans="1:15" ht="15.75" customHeight="1">
      <c r="A84" s="239"/>
      <c r="B84" s="63">
        <f t="shared" si="27"/>
        <v>2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8"/>
        <v>200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4495.9999999999991</v>
      </c>
      <c r="J84" s="6">
        <f t="shared" si="26"/>
        <v>22.707070707070702</v>
      </c>
      <c r="L84" s="18"/>
    </row>
    <row r="85" spans="1:15" ht="15.75" customHeight="1">
      <c r="A85" s="239"/>
      <c r="B85" s="63">
        <f t="shared" si="27"/>
        <v>2</v>
      </c>
      <c r="C85" s="223"/>
      <c r="D85" s="41" t="s">
        <v>11</v>
      </c>
      <c r="E85" s="6">
        <v>2.5000000000000001E-2</v>
      </c>
      <c r="F85" s="54">
        <f t="shared" si="28"/>
        <v>200</v>
      </c>
      <c r="G85" s="49">
        <v>28</v>
      </c>
      <c r="H85" s="5">
        <f>E85*G85</f>
        <v>0.70000000000000007</v>
      </c>
      <c r="I85" s="7">
        <f>J85*G85</f>
        <v>140</v>
      </c>
      <c r="J85" s="6">
        <f>F85*E85</f>
        <v>5</v>
      </c>
      <c r="L85" s="18"/>
    </row>
    <row r="86" spans="1:15" ht="15.75" customHeight="1">
      <c r="A86" s="239"/>
      <c r="B86" s="63">
        <f t="shared" si="27"/>
        <v>2</v>
      </c>
      <c r="C86" s="234" t="s">
        <v>90</v>
      </c>
      <c r="D86" s="41" t="s">
        <v>87</v>
      </c>
      <c r="E86" s="5">
        <v>0.06</v>
      </c>
      <c r="F86" s="54">
        <f t="shared" si="28"/>
        <v>200</v>
      </c>
      <c r="G86" s="49">
        <v>82</v>
      </c>
      <c r="H86" s="5">
        <f>E86*G86</f>
        <v>4.92</v>
      </c>
      <c r="I86" s="5">
        <f>J86*G86</f>
        <v>984</v>
      </c>
      <c r="J86" s="5">
        <f>F86*E86</f>
        <v>12</v>
      </c>
      <c r="L86" s="18"/>
    </row>
    <row r="87" spans="1:15" ht="15.75" customHeight="1">
      <c r="A87" s="239"/>
      <c r="B87" s="63">
        <f t="shared" si="27"/>
        <v>2</v>
      </c>
      <c r="C87" s="234"/>
      <c r="D87" s="42" t="s">
        <v>27</v>
      </c>
      <c r="E87" s="6">
        <v>6.0000000000000001E-3</v>
      </c>
      <c r="F87" s="54">
        <f t="shared" si="28"/>
        <v>200</v>
      </c>
      <c r="G87" s="50">
        <v>710</v>
      </c>
      <c r="H87" s="5">
        <f t="shared" ref="H87:H89" si="29">E87*G87</f>
        <v>4.26</v>
      </c>
      <c r="I87" s="7">
        <f t="shared" si="25"/>
        <v>852</v>
      </c>
      <c r="J87" s="6">
        <f t="shared" si="26"/>
        <v>1.2</v>
      </c>
      <c r="L87" s="18"/>
    </row>
    <row r="88" spans="1:15" ht="15.75" customHeight="1">
      <c r="A88" s="239"/>
      <c r="B88" s="63">
        <f t="shared" si="27"/>
        <v>2</v>
      </c>
      <c r="C88" s="37" t="s">
        <v>65</v>
      </c>
      <c r="D88" s="43" t="s">
        <v>65</v>
      </c>
      <c r="E88" s="8">
        <v>0.2</v>
      </c>
      <c r="F88" s="54">
        <f t="shared" si="28"/>
        <v>200</v>
      </c>
      <c r="G88" s="49">
        <v>72</v>
      </c>
      <c r="H88" s="5">
        <f t="shared" si="29"/>
        <v>14.4</v>
      </c>
      <c r="I88" s="7">
        <f t="shared" si="25"/>
        <v>2880</v>
      </c>
      <c r="J88" s="9">
        <f t="shared" si="26"/>
        <v>40</v>
      </c>
      <c r="L88" s="18"/>
    </row>
    <row r="89" spans="1:15" ht="15.75" customHeight="1">
      <c r="A89" s="239"/>
      <c r="B89" s="63">
        <f t="shared" si="27"/>
        <v>2</v>
      </c>
      <c r="C89" s="38" t="s">
        <v>38</v>
      </c>
      <c r="D89" s="42" t="s">
        <v>38</v>
      </c>
      <c r="E89" s="6">
        <v>0.04</v>
      </c>
      <c r="F89" s="54">
        <f t="shared" si="28"/>
        <v>200</v>
      </c>
      <c r="G89" s="50">
        <v>32</v>
      </c>
      <c r="H89" s="5">
        <f t="shared" si="29"/>
        <v>1.28</v>
      </c>
      <c r="I89" s="7">
        <f t="shared" si="25"/>
        <v>256</v>
      </c>
      <c r="J89" s="6">
        <f t="shared" si="26"/>
        <v>8</v>
      </c>
      <c r="L89" s="18"/>
      <c r="M89"/>
      <c r="N89"/>
      <c r="O89"/>
    </row>
    <row r="90" spans="1:15" ht="15.75" customHeight="1">
      <c r="A90" s="210" t="s">
        <v>41</v>
      </c>
      <c r="B90" s="210"/>
      <c r="C90" s="210"/>
      <c r="D90" s="210"/>
      <c r="E90" s="36"/>
      <c r="F90" s="36"/>
      <c r="G90" s="36"/>
      <c r="H90" s="2">
        <f>SUM(H74:H89)</f>
        <v>61</v>
      </c>
      <c r="I90" s="2">
        <f>SUM(I74:I89)</f>
        <v>12200</v>
      </c>
      <c r="J90" s="2">
        <f>SUM(J74:J89)</f>
        <v>180.90707070707069</v>
      </c>
      <c r="L90"/>
      <c r="M90"/>
      <c r="N90"/>
      <c r="O90"/>
    </row>
    <row r="91" spans="1:15" customFormat="1" ht="15.75" customHeight="1"/>
    <row r="92" spans="1:15" customFormat="1" ht="15.75" customHeight="1"/>
    <row r="93" spans="1:15" customFormat="1" ht="15.75" customHeight="1"/>
    <row r="94" spans="1:15" customFormat="1" ht="15.75" customHeight="1"/>
    <row r="95" spans="1:15" customFormat="1" ht="15.75" customHeight="1"/>
    <row r="96" spans="1:15" customFormat="1" ht="15.75" customHeight="1"/>
    <row r="97" spans="1:10" customFormat="1" ht="15.75" customHeight="1"/>
    <row r="98" spans="1:10" customFormat="1" ht="15.75" customHeight="1"/>
    <row r="99" spans="1:10" customFormat="1" ht="15.75" customHeight="1"/>
    <row r="100" spans="1:10" customFormat="1" ht="15.75" customHeight="1"/>
    <row r="101" spans="1:10" customFormat="1" ht="15.75" customHeight="1"/>
    <row r="102" spans="1:10" customFormat="1" ht="15.75" customHeight="1"/>
    <row r="103" spans="1:10" customFormat="1" ht="15.75" customHeight="1"/>
    <row r="104" spans="1:10" customFormat="1" ht="15.75" customHeight="1"/>
    <row r="105" spans="1:10" customFormat="1" ht="15.75" customHeight="1"/>
    <row r="106" spans="1:10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>
      <c r="A107" s="196" t="s">
        <v>62</v>
      </c>
      <c r="B107" s="61">
        <v>2</v>
      </c>
      <c r="C107" s="217" t="s">
        <v>30</v>
      </c>
      <c r="D107" s="41" t="s">
        <v>75</v>
      </c>
      <c r="E107" s="6">
        <v>8.5000000000000006E-2</v>
      </c>
      <c r="F107" s="49">
        <f>B107*100</f>
        <v>200</v>
      </c>
      <c r="G107" s="49">
        <v>120</v>
      </c>
      <c r="H107" s="4">
        <f>G107*E107</f>
        <v>10.200000000000001</v>
      </c>
      <c r="I107" s="7">
        <f>J107*G107</f>
        <v>2040</v>
      </c>
      <c r="J107" s="9">
        <f>F107*E107</f>
        <v>17</v>
      </c>
    </row>
    <row r="108" spans="1:10" ht="15.75" customHeight="1">
      <c r="A108" s="196"/>
      <c r="B108" s="64">
        <f>B107</f>
        <v>2</v>
      </c>
      <c r="C108" s="217"/>
      <c r="D108" s="41" t="s">
        <v>11</v>
      </c>
      <c r="E108" s="6">
        <v>2.9000000000000001E-2</v>
      </c>
      <c r="F108" s="53">
        <f>F107</f>
        <v>200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162.40000000000003</v>
      </c>
      <c r="J108" s="9">
        <f t="shared" ref="J108:J127" si="32">F108*E108</f>
        <v>5.8000000000000007</v>
      </c>
    </row>
    <row r="109" spans="1:10" ht="15.75" customHeight="1">
      <c r="A109" s="196"/>
      <c r="B109" s="64">
        <f t="shared" ref="B109:B127" si="33">B108</f>
        <v>2</v>
      </c>
      <c r="C109" s="217"/>
      <c r="D109" s="42" t="s">
        <v>7</v>
      </c>
      <c r="E109" s="6">
        <v>6.0000000000000001E-3</v>
      </c>
      <c r="F109" s="53">
        <f t="shared" ref="F109:F127" si="34">F108</f>
        <v>200</v>
      </c>
      <c r="G109" s="49">
        <v>90</v>
      </c>
      <c r="H109" s="4">
        <f t="shared" si="30"/>
        <v>0.54</v>
      </c>
      <c r="I109" s="7">
        <f t="shared" si="31"/>
        <v>108</v>
      </c>
      <c r="J109" s="9">
        <f t="shared" si="32"/>
        <v>1.2</v>
      </c>
    </row>
    <row r="110" spans="1:10" ht="15.75" customHeight="1">
      <c r="A110" s="196"/>
      <c r="B110" s="64">
        <f t="shared" si="33"/>
        <v>2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4"/>
        <v>200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1654.7999999999988</v>
      </c>
      <c r="J110" s="9">
        <f t="shared" si="32"/>
        <v>5.0145454545454511</v>
      </c>
    </row>
    <row r="111" spans="1:10" ht="15.75" customHeight="1">
      <c r="A111" s="196"/>
      <c r="B111" s="64">
        <f t="shared" si="33"/>
        <v>2</v>
      </c>
      <c r="C111" s="219"/>
      <c r="D111" s="41" t="s">
        <v>8</v>
      </c>
      <c r="E111" s="6">
        <v>0.107</v>
      </c>
      <c r="F111" s="53">
        <f t="shared" si="34"/>
        <v>200</v>
      </c>
      <c r="G111" s="49">
        <v>28</v>
      </c>
      <c r="H111" s="4">
        <f t="shared" si="30"/>
        <v>2.996</v>
      </c>
      <c r="I111" s="7">
        <f t="shared" si="31"/>
        <v>599.19999999999993</v>
      </c>
      <c r="J111" s="9">
        <f t="shared" si="32"/>
        <v>21.4</v>
      </c>
    </row>
    <row r="112" spans="1:10" ht="15.75" customHeight="1">
      <c r="A112" s="196"/>
      <c r="B112" s="64">
        <f t="shared" si="33"/>
        <v>2</v>
      </c>
      <c r="C112" s="219"/>
      <c r="D112" s="41" t="s">
        <v>87</v>
      </c>
      <c r="E112" s="6">
        <v>6.0000000000000001E-3</v>
      </c>
      <c r="F112" s="53">
        <f t="shared" si="34"/>
        <v>200</v>
      </c>
      <c r="G112" s="49">
        <v>82</v>
      </c>
      <c r="H112" s="4">
        <f t="shared" si="30"/>
        <v>0.49199999999999999</v>
      </c>
      <c r="I112" s="7">
        <f t="shared" si="31"/>
        <v>98.399999999999991</v>
      </c>
      <c r="J112" s="9">
        <f t="shared" si="32"/>
        <v>1.2</v>
      </c>
    </row>
    <row r="113" spans="1:10" ht="15.75" customHeight="1">
      <c r="A113" s="196"/>
      <c r="B113" s="64">
        <f t="shared" si="33"/>
        <v>2</v>
      </c>
      <c r="C113" s="219"/>
      <c r="D113" s="41" t="s">
        <v>9</v>
      </c>
      <c r="E113" s="6">
        <v>1.3000000000000001E-2</v>
      </c>
      <c r="F113" s="53">
        <f t="shared" si="34"/>
        <v>200</v>
      </c>
      <c r="G113" s="49">
        <v>44</v>
      </c>
      <c r="H113" s="4">
        <f t="shared" si="30"/>
        <v>0.57200000000000006</v>
      </c>
      <c r="I113" s="7">
        <f t="shared" si="31"/>
        <v>114.4</v>
      </c>
      <c r="J113" s="9">
        <f t="shared" si="32"/>
        <v>2.6</v>
      </c>
    </row>
    <row r="114" spans="1:10" ht="15.75" customHeight="1">
      <c r="A114" s="196"/>
      <c r="B114" s="64">
        <f t="shared" si="33"/>
        <v>2</v>
      </c>
      <c r="C114" s="219"/>
      <c r="D114" s="42" t="s">
        <v>11</v>
      </c>
      <c r="E114" s="6">
        <v>1.2E-2</v>
      </c>
      <c r="F114" s="53">
        <f t="shared" si="34"/>
        <v>200</v>
      </c>
      <c r="G114" s="49">
        <v>28</v>
      </c>
      <c r="H114" s="4">
        <f t="shared" si="30"/>
        <v>0.33600000000000002</v>
      </c>
      <c r="I114" s="7">
        <f t="shared" si="31"/>
        <v>67.2</v>
      </c>
      <c r="J114" s="9">
        <f t="shared" si="32"/>
        <v>2.4</v>
      </c>
    </row>
    <row r="115" spans="1:10" ht="15.75" customHeight="1">
      <c r="A115" s="196"/>
      <c r="B115" s="64">
        <f t="shared" si="33"/>
        <v>2</v>
      </c>
      <c r="C115" s="219"/>
      <c r="D115" s="42" t="s">
        <v>7</v>
      </c>
      <c r="E115" s="6">
        <v>3.0000000000000001E-3</v>
      </c>
      <c r="F115" s="53">
        <f t="shared" si="34"/>
        <v>200</v>
      </c>
      <c r="G115" s="49">
        <v>90</v>
      </c>
      <c r="H115" s="4">
        <f t="shared" si="30"/>
        <v>0.27</v>
      </c>
      <c r="I115" s="7">
        <f t="shared" si="31"/>
        <v>54</v>
      </c>
      <c r="J115" s="9">
        <f t="shared" si="32"/>
        <v>0.6</v>
      </c>
    </row>
    <row r="116" spans="1:10" ht="15.75" customHeight="1">
      <c r="A116" s="196"/>
      <c r="B116" s="64">
        <f t="shared" si="33"/>
        <v>2</v>
      </c>
      <c r="C116" s="219"/>
      <c r="D116" s="42" t="s">
        <v>32</v>
      </c>
      <c r="E116" s="6">
        <v>6.0000000000000001E-3</v>
      </c>
      <c r="F116" s="53">
        <f t="shared" si="34"/>
        <v>200</v>
      </c>
      <c r="G116" s="49">
        <v>170</v>
      </c>
      <c r="H116" s="4">
        <f t="shared" si="30"/>
        <v>1.02</v>
      </c>
      <c r="I116" s="7">
        <f t="shared" si="31"/>
        <v>204</v>
      </c>
      <c r="J116" s="9">
        <f t="shared" si="32"/>
        <v>1.2</v>
      </c>
    </row>
    <row r="117" spans="1:10" ht="15.75" customHeight="1">
      <c r="A117" s="196"/>
      <c r="B117" s="64">
        <f t="shared" si="33"/>
        <v>2</v>
      </c>
      <c r="C117" s="220"/>
      <c r="D117" s="42" t="s">
        <v>79</v>
      </c>
      <c r="E117" s="6">
        <v>0.188</v>
      </c>
      <c r="F117" s="53">
        <f t="shared" si="34"/>
        <v>200</v>
      </c>
      <c r="G117" s="49"/>
      <c r="H117" s="4"/>
      <c r="I117" s="7"/>
      <c r="J117" s="9">
        <f t="shared" si="32"/>
        <v>37.6</v>
      </c>
    </row>
    <row r="118" spans="1:10" ht="15.75" customHeight="1">
      <c r="A118" s="196"/>
      <c r="B118" s="64">
        <f t="shared" si="33"/>
        <v>2</v>
      </c>
      <c r="C118" s="221" t="s">
        <v>86</v>
      </c>
      <c r="D118" s="41" t="s">
        <v>81</v>
      </c>
      <c r="E118" s="6">
        <v>0.06</v>
      </c>
      <c r="F118" s="53">
        <f t="shared" si="34"/>
        <v>200</v>
      </c>
      <c r="G118" s="49">
        <v>330</v>
      </c>
      <c r="H118" s="4">
        <f t="shared" si="30"/>
        <v>19.8</v>
      </c>
      <c r="I118" s="7">
        <f t="shared" si="31"/>
        <v>3960</v>
      </c>
      <c r="J118" s="9">
        <f t="shared" si="32"/>
        <v>12</v>
      </c>
    </row>
    <row r="119" spans="1:10" ht="15.75" customHeight="1">
      <c r="A119" s="196"/>
      <c r="B119" s="64">
        <f t="shared" si="33"/>
        <v>2</v>
      </c>
      <c r="C119" s="222"/>
      <c r="D119" s="41" t="s">
        <v>9</v>
      </c>
      <c r="E119" s="6">
        <v>3.0000000000000001E-3</v>
      </c>
      <c r="F119" s="53">
        <f t="shared" si="34"/>
        <v>200</v>
      </c>
      <c r="G119" s="49">
        <v>44</v>
      </c>
      <c r="H119" s="4">
        <f t="shared" si="30"/>
        <v>0.13200000000000001</v>
      </c>
      <c r="I119" s="7">
        <f t="shared" si="31"/>
        <v>26.4</v>
      </c>
      <c r="J119" s="9">
        <f t="shared" si="32"/>
        <v>0.6</v>
      </c>
    </row>
    <row r="120" spans="1:10" ht="15.75" customHeight="1">
      <c r="A120" s="196"/>
      <c r="B120" s="64">
        <f t="shared" si="33"/>
        <v>2</v>
      </c>
      <c r="C120" s="223"/>
      <c r="D120" s="41" t="s">
        <v>11</v>
      </c>
      <c r="E120" s="6">
        <v>3.0000000000000001E-3</v>
      </c>
      <c r="F120" s="53">
        <f t="shared" si="34"/>
        <v>200</v>
      </c>
      <c r="G120" s="49">
        <v>28</v>
      </c>
      <c r="H120" s="4">
        <f t="shared" si="30"/>
        <v>8.4000000000000005E-2</v>
      </c>
      <c r="I120" s="7">
        <f t="shared" si="31"/>
        <v>16.8</v>
      </c>
      <c r="J120" s="9">
        <f t="shared" si="32"/>
        <v>0.6</v>
      </c>
    </row>
    <row r="121" spans="1:10" ht="15.75" customHeight="1">
      <c r="A121" s="196"/>
      <c r="B121" s="64">
        <f t="shared" si="33"/>
        <v>2</v>
      </c>
      <c r="C121" s="238" t="s">
        <v>42</v>
      </c>
      <c r="D121" s="41" t="s">
        <v>43</v>
      </c>
      <c r="E121" s="6">
        <v>5.0999999999999997E-2</v>
      </c>
      <c r="F121" s="53">
        <f t="shared" si="34"/>
        <v>200</v>
      </c>
      <c r="G121" s="49">
        <v>50</v>
      </c>
      <c r="H121" s="4">
        <f>G121*E121</f>
        <v>2.5499999999999998</v>
      </c>
      <c r="I121" s="7">
        <f t="shared" si="31"/>
        <v>509.99999999999994</v>
      </c>
      <c r="J121" s="9">
        <f t="shared" si="32"/>
        <v>10.199999999999999</v>
      </c>
    </row>
    <row r="122" spans="1:10" ht="15.75" customHeight="1">
      <c r="A122" s="196"/>
      <c r="B122" s="64">
        <f t="shared" si="33"/>
        <v>2</v>
      </c>
      <c r="C122" s="238"/>
      <c r="D122" s="41" t="s">
        <v>27</v>
      </c>
      <c r="E122" s="6">
        <v>5.0000000000000001E-3</v>
      </c>
      <c r="F122" s="53">
        <f t="shared" si="34"/>
        <v>200</v>
      </c>
      <c r="G122" s="49">
        <v>710</v>
      </c>
      <c r="H122" s="4">
        <f>G122*E122</f>
        <v>3.5500000000000003</v>
      </c>
      <c r="I122" s="7">
        <f t="shared" si="31"/>
        <v>710</v>
      </c>
      <c r="J122" s="9">
        <f t="shared" si="32"/>
        <v>1</v>
      </c>
    </row>
    <row r="123" spans="1:10" ht="15.75" customHeight="1">
      <c r="A123" s="196"/>
      <c r="B123" s="64">
        <f t="shared" si="33"/>
        <v>2</v>
      </c>
      <c r="C123" s="235" t="s">
        <v>92</v>
      </c>
      <c r="D123" s="41" t="s">
        <v>25</v>
      </c>
      <c r="E123" s="6">
        <v>4.5999999999999999E-2</v>
      </c>
      <c r="F123" s="53">
        <f t="shared" si="34"/>
        <v>200</v>
      </c>
      <c r="G123" s="49">
        <v>150</v>
      </c>
      <c r="H123" s="4">
        <f t="shared" si="30"/>
        <v>6.8999999999999995</v>
      </c>
      <c r="I123" s="7">
        <f t="shared" si="31"/>
        <v>1380</v>
      </c>
      <c r="J123" s="9">
        <f t="shared" si="32"/>
        <v>9.1999999999999993</v>
      </c>
    </row>
    <row r="124" spans="1:10" ht="15.75" customHeight="1">
      <c r="A124" s="196"/>
      <c r="B124" s="64">
        <f t="shared" si="33"/>
        <v>2</v>
      </c>
      <c r="C124" s="236"/>
      <c r="D124" s="41" t="s">
        <v>12</v>
      </c>
      <c r="E124" s="6">
        <v>2.4E-2</v>
      </c>
      <c r="F124" s="53">
        <f t="shared" si="34"/>
        <v>200</v>
      </c>
      <c r="G124" s="49">
        <v>46</v>
      </c>
      <c r="H124" s="4">
        <f t="shared" si="30"/>
        <v>1.1040000000000001</v>
      </c>
      <c r="I124" s="7">
        <f t="shared" si="31"/>
        <v>220.79999999999998</v>
      </c>
      <c r="J124" s="9">
        <f t="shared" si="32"/>
        <v>4.8</v>
      </c>
    </row>
    <row r="125" spans="1:10" ht="15.75" customHeight="1">
      <c r="A125" s="196"/>
      <c r="B125" s="64">
        <f t="shared" si="33"/>
        <v>2</v>
      </c>
      <c r="C125" s="236"/>
      <c r="D125" s="41" t="s">
        <v>13</v>
      </c>
      <c r="E125" s="45">
        <v>2.0000000000000001E-4</v>
      </c>
      <c r="F125" s="53">
        <f t="shared" si="34"/>
        <v>200</v>
      </c>
      <c r="G125" s="49">
        <v>440</v>
      </c>
      <c r="H125" s="4">
        <f t="shared" si="30"/>
        <v>8.8000000000000009E-2</v>
      </c>
      <c r="I125" s="7">
        <f t="shared" si="31"/>
        <v>17.600000000000001</v>
      </c>
      <c r="J125" s="9">
        <f t="shared" si="32"/>
        <v>0.04</v>
      </c>
    </row>
    <row r="126" spans="1:10" ht="15.75" customHeight="1">
      <c r="A126" s="196"/>
      <c r="B126" s="64">
        <f t="shared" si="33"/>
        <v>2</v>
      </c>
      <c r="C126" s="237"/>
      <c r="D126" s="41" t="s">
        <v>79</v>
      </c>
      <c r="E126" s="6">
        <v>0.17199999999999999</v>
      </c>
      <c r="F126" s="53">
        <f t="shared" si="34"/>
        <v>200</v>
      </c>
      <c r="G126" s="49"/>
      <c r="H126" s="4"/>
      <c r="I126" s="7"/>
      <c r="J126" s="9">
        <f t="shared" si="32"/>
        <v>34.4</v>
      </c>
    </row>
    <row r="127" spans="1:10" ht="15.75" customHeight="1">
      <c r="A127" s="196"/>
      <c r="B127" s="64">
        <f t="shared" si="33"/>
        <v>2</v>
      </c>
      <c r="C127" s="3" t="s">
        <v>38</v>
      </c>
      <c r="D127" s="46" t="s">
        <v>38</v>
      </c>
      <c r="E127" s="6">
        <v>0.04</v>
      </c>
      <c r="F127" s="53">
        <f t="shared" si="34"/>
        <v>200</v>
      </c>
      <c r="G127" s="49">
        <v>32</v>
      </c>
      <c r="H127" s="4">
        <f t="shared" si="30"/>
        <v>1.28</v>
      </c>
      <c r="I127" s="7">
        <f t="shared" si="31"/>
        <v>256</v>
      </c>
      <c r="J127" s="9">
        <f t="shared" si="32"/>
        <v>8</v>
      </c>
    </row>
    <row r="128" spans="1:10" ht="15.75" customHeight="1">
      <c r="A128" s="210" t="s">
        <v>41</v>
      </c>
      <c r="B128" s="210"/>
      <c r="C128" s="210"/>
      <c r="D128" s="210"/>
      <c r="E128" s="36"/>
      <c r="F128" s="36"/>
      <c r="G128" s="36"/>
      <c r="H128" s="2">
        <f>SUM(H107:H127)</f>
        <v>60.999999999999986</v>
      </c>
      <c r="I128" s="2">
        <f t="shared" ref="I128:J128" si="35">SUM(I107:I127)</f>
        <v>12199.999999999996</v>
      </c>
      <c r="J128" s="2">
        <f t="shared" si="35"/>
        <v>176.85454545454544</v>
      </c>
    </row>
    <row r="129" spans="1:10" ht="15.75" customHeight="1">
      <c r="A129" s="196" t="s">
        <v>63</v>
      </c>
      <c r="B129" s="61">
        <v>2</v>
      </c>
      <c r="C129" s="217" t="s">
        <v>78</v>
      </c>
      <c r="D129" s="41" t="s">
        <v>6</v>
      </c>
      <c r="E129" s="6">
        <v>4.5999999999999999E-2</v>
      </c>
      <c r="F129" s="49">
        <f>B129*65</f>
        <v>130</v>
      </c>
      <c r="G129" s="49">
        <v>20</v>
      </c>
      <c r="H129" s="4">
        <f>G129*E129</f>
        <v>0.91999999999999993</v>
      </c>
      <c r="I129" s="7">
        <f>J129*G129</f>
        <v>119.6</v>
      </c>
      <c r="J129" s="9">
        <f>F129*E129</f>
        <v>5.9799999999999995</v>
      </c>
    </row>
    <row r="130" spans="1:10" ht="15.75" customHeight="1">
      <c r="A130" s="196"/>
      <c r="B130" s="64">
        <f>B129</f>
        <v>2</v>
      </c>
      <c r="C130" s="217"/>
      <c r="D130" s="41" t="s">
        <v>102</v>
      </c>
      <c r="E130" s="6">
        <v>0.02</v>
      </c>
      <c r="F130" s="53">
        <f>F129</f>
        <v>130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210.6</v>
      </c>
      <c r="J130" s="9">
        <f t="shared" ref="J130:J151" si="38">F130*E130</f>
        <v>2.6</v>
      </c>
    </row>
    <row r="131" spans="1:10" ht="15.75" customHeight="1">
      <c r="A131" s="196"/>
      <c r="B131" s="64">
        <f t="shared" ref="B131:B151" si="39">B130</f>
        <v>2</v>
      </c>
      <c r="C131" s="217"/>
      <c r="D131" s="42" t="s">
        <v>7</v>
      </c>
      <c r="E131" s="6">
        <v>3.0000000000000001E-3</v>
      </c>
      <c r="F131" s="53">
        <f t="shared" ref="F131:F151" si="40">F130</f>
        <v>130</v>
      </c>
      <c r="G131" s="51">
        <v>90</v>
      </c>
      <c r="H131" s="4">
        <f t="shared" si="36"/>
        <v>0.27</v>
      </c>
      <c r="I131" s="7">
        <f t="shared" si="37"/>
        <v>35.1</v>
      </c>
      <c r="J131" s="9">
        <f t="shared" si="38"/>
        <v>0.39</v>
      </c>
    </row>
    <row r="132" spans="1:10" ht="15.75" customHeight="1">
      <c r="A132" s="196"/>
      <c r="B132" s="64">
        <f t="shared" si="39"/>
        <v>2</v>
      </c>
      <c r="C132" s="217"/>
      <c r="D132" s="41" t="s">
        <v>9</v>
      </c>
      <c r="E132" s="6">
        <v>1.3000000000000001E-2</v>
      </c>
      <c r="F132" s="53">
        <f t="shared" si="40"/>
        <v>130</v>
      </c>
      <c r="G132" s="51">
        <v>44</v>
      </c>
      <c r="H132" s="4">
        <f t="shared" si="36"/>
        <v>0.57200000000000006</v>
      </c>
      <c r="I132" s="7">
        <f t="shared" si="37"/>
        <v>74.360000000000014</v>
      </c>
      <c r="J132" s="9">
        <f t="shared" si="38"/>
        <v>1.6900000000000002</v>
      </c>
    </row>
    <row r="133" spans="1:10" ht="15.75" customHeight="1">
      <c r="A133" s="196"/>
      <c r="B133" s="64">
        <f t="shared" si="39"/>
        <v>2</v>
      </c>
      <c r="C133" s="218" t="s">
        <v>72</v>
      </c>
      <c r="D133" s="41" t="s">
        <v>8</v>
      </c>
      <c r="E133" s="6">
        <v>0.107</v>
      </c>
      <c r="F133" s="53">
        <f t="shared" si="40"/>
        <v>130</v>
      </c>
      <c r="G133" s="49">
        <v>28</v>
      </c>
      <c r="H133" s="4">
        <f t="shared" si="36"/>
        <v>2.996</v>
      </c>
      <c r="I133" s="47">
        <f t="shared" si="37"/>
        <v>389.48</v>
      </c>
      <c r="J133" s="29">
        <f t="shared" si="38"/>
        <v>13.91</v>
      </c>
    </row>
    <row r="134" spans="1:10" ht="15.75" customHeight="1">
      <c r="A134" s="196"/>
      <c r="B134" s="64">
        <f t="shared" si="39"/>
        <v>2</v>
      </c>
      <c r="C134" s="219"/>
      <c r="D134" s="41" t="s">
        <v>73</v>
      </c>
      <c r="E134" s="6">
        <v>5.0000000000000001E-3</v>
      </c>
      <c r="F134" s="53">
        <f t="shared" si="40"/>
        <v>130</v>
      </c>
      <c r="G134" s="49">
        <v>40</v>
      </c>
      <c r="H134" s="4">
        <f t="shared" si="36"/>
        <v>0.2</v>
      </c>
      <c r="I134" s="47">
        <f t="shared" si="37"/>
        <v>26</v>
      </c>
      <c r="J134" s="29">
        <f t="shared" si="38"/>
        <v>0.65</v>
      </c>
    </row>
    <row r="135" spans="1:10" ht="15.75" customHeight="1">
      <c r="A135" s="196"/>
      <c r="B135" s="64">
        <f t="shared" si="39"/>
        <v>2</v>
      </c>
      <c r="C135" s="219"/>
      <c r="D135" s="41" t="s">
        <v>9</v>
      </c>
      <c r="E135" s="6">
        <v>1.3000000000000001E-2</v>
      </c>
      <c r="F135" s="53">
        <f t="shared" si="40"/>
        <v>130</v>
      </c>
      <c r="G135" s="49">
        <v>44</v>
      </c>
      <c r="H135" s="4">
        <f t="shared" si="36"/>
        <v>0.57200000000000006</v>
      </c>
      <c r="I135" s="47">
        <f t="shared" si="37"/>
        <v>74.360000000000014</v>
      </c>
      <c r="J135" s="29">
        <f t="shared" si="38"/>
        <v>1.6900000000000002</v>
      </c>
    </row>
    <row r="136" spans="1:10" ht="15.75" customHeight="1">
      <c r="A136" s="196"/>
      <c r="B136" s="64">
        <f t="shared" si="39"/>
        <v>2</v>
      </c>
      <c r="C136" s="219"/>
      <c r="D136" s="42" t="s">
        <v>11</v>
      </c>
      <c r="E136" s="6">
        <v>6.0000000000000001E-3</v>
      </c>
      <c r="F136" s="53">
        <f t="shared" si="40"/>
        <v>130</v>
      </c>
      <c r="G136" s="49">
        <v>28</v>
      </c>
      <c r="H136" s="4">
        <f t="shared" si="36"/>
        <v>0.16800000000000001</v>
      </c>
      <c r="I136" s="47">
        <f t="shared" si="37"/>
        <v>21.84</v>
      </c>
      <c r="J136" s="29">
        <f t="shared" si="38"/>
        <v>0.78</v>
      </c>
    </row>
    <row r="137" spans="1:10" ht="15.75" customHeight="1">
      <c r="A137" s="196"/>
      <c r="B137" s="64">
        <f t="shared" si="39"/>
        <v>2</v>
      </c>
      <c r="C137" s="219"/>
      <c r="D137" s="42" t="s">
        <v>7</v>
      </c>
      <c r="E137" s="6">
        <v>5.0000000000000001E-3</v>
      </c>
      <c r="F137" s="53">
        <f t="shared" si="40"/>
        <v>130</v>
      </c>
      <c r="G137" s="49">
        <v>90</v>
      </c>
      <c r="H137" s="4">
        <f t="shared" si="36"/>
        <v>0.45</v>
      </c>
      <c r="I137" s="47">
        <f t="shared" si="37"/>
        <v>58.5</v>
      </c>
      <c r="J137" s="29">
        <f t="shared" si="38"/>
        <v>0.65</v>
      </c>
    </row>
    <row r="138" spans="1:10" ht="15.75" customHeight="1">
      <c r="A138" s="196"/>
      <c r="B138" s="64">
        <f t="shared" si="39"/>
        <v>2</v>
      </c>
      <c r="C138" s="220"/>
      <c r="D138" s="42" t="s">
        <v>79</v>
      </c>
      <c r="E138" s="6">
        <v>0.188</v>
      </c>
      <c r="F138" s="53">
        <f t="shared" si="40"/>
        <v>130</v>
      </c>
      <c r="G138" s="49"/>
      <c r="H138" s="4"/>
      <c r="I138" s="47"/>
      <c r="J138" s="29">
        <f t="shared" si="38"/>
        <v>24.44</v>
      </c>
    </row>
    <row r="139" spans="1:10" ht="15.75" customHeight="1">
      <c r="A139" s="196"/>
      <c r="B139" s="64">
        <f t="shared" si="39"/>
        <v>2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40"/>
        <v>130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4192.7599999999984</v>
      </c>
      <c r="J139" s="29">
        <f t="shared" si="38"/>
        <v>12.705333333333328</v>
      </c>
    </row>
    <row r="140" spans="1:10" ht="15.75" customHeight="1">
      <c r="A140" s="196"/>
      <c r="B140" s="64">
        <f t="shared" si="39"/>
        <v>2</v>
      </c>
      <c r="C140" s="236"/>
      <c r="D140" s="42" t="s">
        <v>7</v>
      </c>
      <c r="E140" s="6">
        <v>5.0000000000000001E-3</v>
      </c>
      <c r="F140" s="53">
        <f t="shared" si="40"/>
        <v>130</v>
      </c>
      <c r="G140" s="49">
        <v>90</v>
      </c>
      <c r="H140" s="4">
        <f t="shared" si="36"/>
        <v>0.45</v>
      </c>
      <c r="I140" s="47">
        <f t="shared" si="37"/>
        <v>58.5</v>
      </c>
      <c r="J140" s="29">
        <f t="shared" si="38"/>
        <v>0.65</v>
      </c>
    </row>
    <row r="141" spans="1:10" ht="15.75" customHeight="1">
      <c r="A141" s="196"/>
      <c r="B141" s="64">
        <f t="shared" si="39"/>
        <v>2</v>
      </c>
      <c r="C141" s="236"/>
      <c r="D141" s="42" t="s">
        <v>32</v>
      </c>
      <c r="E141" s="6">
        <v>1.2E-2</v>
      </c>
      <c r="F141" s="53">
        <f t="shared" si="40"/>
        <v>130</v>
      </c>
      <c r="G141" s="51">
        <v>170</v>
      </c>
      <c r="H141" s="4">
        <f>G141*E141</f>
        <v>2.04</v>
      </c>
      <c r="I141" s="47">
        <f t="shared" si="37"/>
        <v>265.2</v>
      </c>
      <c r="J141" s="29">
        <f t="shared" si="38"/>
        <v>1.56</v>
      </c>
    </row>
    <row r="142" spans="1:10" ht="15.75" customHeight="1">
      <c r="A142" s="196"/>
      <c r="B142" s="64">
        <f t="shared" si="39"/>
        <v>2</v>
      </c>
      <c r="C142" s="236"/>
      <c r="D142" s="42" t="s">
        <v>11</v>
      </c>
      <c r="E142" s="6">
        <v>1.7999999999999999E-2</v>
      </c>
      <c r="F142" s="53">
        <f t="shared" si="40"/>
        <v>130</v>
      </c>
      <c r="G142" s="49">
        <v>28</v>
      </c>
      <c r="H142" s="4">
        <f t="shared" si="36"/>
        <v>0.504</v>
      </c>
      <c r="I142" s="47">
        <f t="shared" si="37"/>
        <v>65.52</v>
      </c>
      <c r="J142" s="29">
        <f t="shared" si="38"/>
        <v>2.34</v>
      </c>
    </row>
    <row r="143" spans="1:10" ht="15.75" customHeight="1">
      <c r="A143" s="196"/>
      <c r="B143" s="64">
        <f t="shared" si="39"/>
        <v>2</v>
      </c>
      <c r="C143" s="237"/>
      <c r="D143" s="41" t="s">
        <v>16</v>
      </c>
      <c r="E143" s="6">
        <v>4.0000000000000001E-3</v>
      </c>
      <c r="F143" s="53">
        <f t="shared" si="40"/>
        <v>130</v>
      </c>
      <c r="G143" s="49">
        <v>50</v>
      </c>
      <c r="H143" s="4">
        <f t="shared" si="36"/>
        <v>0.2</v>
      </c>
      <c r="I143" s="47">
        <f t="shared" si="37"/>
        <v>26</v>
      </c>
      <c r="J143" s="29">
        <f t="shared" si="38"/>
        <v>0.52</v>
      </c>
    </row>
    <row r="144" spans="1:10" ht="15.75" customHeight="1">
      <c r="A144" s="196"/>
      <c r="B144" s="64">
        <f t="shared" si="39"/>
        <v>2</v>
      </c>
      <c r="C144" s="226" t="s">
        <v>37</v>
      </c>
      <c r="D144" s="41" t="s">
        <v>8</v>
      </c>
      <c r="E144" s="6">
        <v>0.17100000000000001</v>
      </c>
      <c r="F144" s="53">
        <f t="shared" si="40"/>
        <v>130</v>
      </c>
      <c r="G144" s="49">
        <v>28</v>
      </c>
      <c r="H144" s="4">
        <f t="shared" si="36"/>
        <v>4.7880000000000003</v>
      </c>
      <c r="I144" s="7">
        <f t="shared" si="37"/>
        <v>622.44000000000005</v>
      </c>
      <c r="J144" s="9">
        <f t="shared" si="38"/>
        <v>22.23</v>
      </c>
    </row>
    <row r="145" spans="1:15" ht="15.75" customHeight="1">
      <c r="A145" s="196"/>
      <c r="B145" s="64">
        <f t="shared" si="39"/>
        <v>2</v>
      </c>
      <c r="C145" s="227"/>
      <c r="D145" s="41" t="s">
        <v>27</v>
      </c>
      <c r="E145" s="6">
        <v>5.0000000000000001E-3</v>
      </c>
      <c r="F145" s="53">
        <f t="shared" si="40"/>
        <v>130</v>
      </c>
      <c r="G145" s="49">
        <v>710</v>
      </c>
      <c r="H145" s="4">
        <f t="shared" si="36"/>
        <v>3.5500000000000003</v>
      </c>
      <c r="I145" s="7">
        <f t="shared" si="37"/>
        <v>461.5</v>
      </c>
      <c r="J145" s="9">
        <f t="shared" si="38"/>
        <v>0.65</v>
      </c>
    </row>
    <row r="146" spans="1:15" ht="15.75" customHeight="1">
      <c r="A146" s="196"/>
      <c r="B146" s="64">
        <f t="shared" si="39"/>
        <v>2</v>
      </c>
      <c r="C146" s="228"/>
      <c r="D146" s="41" t="s">
        <v>69</v>
      </c>
      <c r="E146" s="6">
        <v>2.4E-2</v>
      </c>
      <c r="F146" s="53">
        <f t="shared" si="40"/>
        <v>130</v>
      </c>
      <c r="G146" s="49">
        <v>90</v>
      </c>
      <c r="H146" s="4">
        <f t="shared" si="36"/>
        <v>2.16</v>
      </c>
      <c r="I146" s="7">
        <f t="shared" si="37"/>
        <v>280.8</v>
      </c>
      <c r="J146" s="9">
        <f t="shared" si="38"/>
        <v>3.12</v>
      </c>
    </row>
    <row r="147" spans="1:15" ht="15.75" customHeight="1">
      <c r="A147" s="196"/>
      <c r="B147" s="64">
        <f t="shared" si="39"/>
        <v>2</v>
      </c>
      <c r="C147" s="218" t="s">
        <v>39</v>
      </c>
      <c r="D147" s="41" t="s">
        <v>76</v>
      </c>
      <c r="E147" s="8">
        <v>0.02</v>
      </c>
      <c r="F147" s="53">
        <f t="shared" si="40"/>
        <v>130</v>
      </c>
      <c r="G147" s="49">
        <v>250</v>
      </c>
      <c r="H147" s="4">
        <f t="shared" si="36"/>
        <v>5</v>
      </c>
      <c r="I147" s="7">
        <f t="shared" si="37"/>
        <v>650</v>
      </c>
      <c r="J147" s="9">
        <f t="shared" si="38"/>
        <v>2.6</v>
      </c>
      <c r="L147"/>
      <c r="M147"/>
      <c r="N147"/>
      <c r="O147"/>
    </row>
    <row r="148" spans="1:15" s="17" customFormat="1" ht="15.75" customHeight="1">
      <c r="A148" s="196"/>
      <c r="B148" s="64">
        <f t="shared" si="39"/>
        <v>2</v>
      </c>
      <c r="C148" s="219"/>
      <c r="D148" s="41" t="s">
        <v>12</v>
      </c>
      <c r="E148" s="8">
        <v>0.02</v>
      </c>
      <c r="F148" s="53">
        <f t="shared" si="40"/>
        <v>130</v>
      </c>
      <c r="G148" s="49">
        <v>46</v>
      </c>
      <c r="H148" s="4">
        <f t="shared" si="36"/>
        <v>0.92</v>
      </c>
      <c r="I148" s="7">
        <f t="shared" si="37"/>
        <v>119.60000000000001</v>
      </c>
      <c r="J148" s="9">
        <f t="shared" si="38"/>
        <v>2.6</v>
      </c>
      <c r="K148"/>
      <c r="L148"/>
      <c r="M148"/>
      <c r="N148"/>
      <c r="O148"/>
    </row>
    <row r="149" spans="1:15" ht="15.75" customHeight="1">
      <c r="A149" s="196"/>
      <c r="B149" s="64">
        <f t="shared" si="39"/>
        <v>2</v>
      </c>
      <c r="C149" s="219"/>
      <c r="D149" s="41" t="s">
        <v>13</v>
      </c>
      <c r="E149" s="20">
        <v>2.0000000000000001E-4</v>
      </c>
      <c r="F149" s="53">
        <f t="shared" si="40"/>
        <v>130</v>
      </c>
      <c r="G149" s="49">
        <v>440</v>
      </c>
      <c r="H149" s="4">
        <f t="shared" si="36"/>
        <v>8.8000000000000009E-2</v>
      </c>
      <c r="I149" s="7">
        <f t="shared" si="37"/>
        <v>11.440000000000001</v>
      </c>
      <c r="J149" s="9">
        <f t="shared" si="38"/>
        <v>2.6000000000000002E-2</v>
      </c>
      <c r="L149"/>
      <c r="M149"/>
      <c r="N149"/>
      <c r="O149"/>
    </row>
    <row r="150" spans="1:15" ht="15.75" customHeight="1">
      <c r="A150" s="196"/>
      <c r="B150" s="64">
        <f t="shared" si="39"/>
        <v>2</v>
      </c>
      <c r="C150" s="220"/>
      <c r="D150" s="41" t="s">
        <v>79</v>
      </c>
      <c r="E150" s="8">
        <v>0.2</v>
      </c>
      <c r="F150" s="53">
        <f t="shared" si="40"/>
        <v>130</v>
      </c>
      <c r="G150" s="49"/>
      <c r="H150" s="4"/>
      <c r="I150" s="7"/>
      <c r="J150" s="9">
        <f t="shared" si="38"/>
        <v>26</v>
      </c>
      <c r="L150"/>
      <c r="M150"/>
      <c r="N150"/>
      <c r="O150"/>
    </row>
    <row r="151" spans="1:15" ht="15.75" customHeight="1">
      <c r="A151" s="196"/>
      <c r="B151" s="61">
        <f t="shared" si="39"/>
        <v>2</v>
      </c>
      <c r="C151" s="3" t="s">
        <v>38</v>
      </c>
      <c r="D151" s="46" t="s">
        <v>38</v>
      </c>
      <c r="E151" s="6">
        <v>0.04</v>
      </c>
      <c r="F151" s="53">
        <f t="shared" si="40"/>
        <v>130</v>
      </c>
      <c r="G151" s="49">
        <v>32</v>
      </c>
      <c r="H151" s="4">
        <f t="shared" si="36"/>
        <v>1.28</v>
      </c>
      <c r="I151" s="47">
        <f t="shared" si="37"/>
        <v>166.4</v>
      </c>
      <c r="J151" s="29">
        <f t="shared" si="38"/>
        <v>5.2</v>
      </c>
      <c r="L151" s="18"/>
    </row>
    <row r="152" spans="1:15" ht="15.75" customHeight="1">
      <c r="A152" s="210" t="s">
        <v>41</v>
      </c>
      <c r="B152" s="210"/>
      <c r="C152" s="210"/>
      <c r="D152" s="210"/>
      <c r="E152" s="36"/>
      <c r="F152" s="36"/>
      <c r="G152" s="36"/>
      <c r="H152" s="2">
        <f>SUM(H129:H151)</f>
        <v>60.999999999999993</v>
      </c>
      <c r="I152" s="2">
        <f t="shared" ref="I152:J152" si="41">SUM(I129:I151)</f>
        <v>7929.9999999999982</v>
      </c>
      <c r="J152" s="2">
        <f t="shared" si="41"/>
        <v>132.98133333333334</v>
      </c>
      <c r="L152"/>
      <c r="M152"/>
      <c r="N152"/>
      <c r="O152"/>
    </row>
    <row r="153" spans="1:15" customFormat="1" ht="15.75" customHeight="1"/>
    <row r="154" spans="1:15" customFormat="1" ht="15.75" customHeight="1"/>
    <row r="155" spans="1:15" customFormat="1" ht="15.75" customHeight="1"/>
    <row r="156" spans="1:15" customFormat="1" ht="15.75" customHeight="1"/>
    <row r="157" spans="1:15" customFormat="1" ht="15.75" customHeight="1"/>
    <row r="158" spans="1:15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>
      <c r="A159" s="232" t="s">
        <v>64</v>
      </c>
      <c r="B159" s="60">
        <v>2</v>
      </c>
      <c r="C159" s="226" t="s">
        <v>5</v>
      </c>
      <c r="D159" s="41" t="s">
        <v>6</v>
      </c>
      <c r="E159" s="8">
        <v>2.5000000000000001E-2</v>
      </c>
      <c r="F159" s="49">
        <f>B159*100</f>
        <v>200</v>
      </c>
      <c r="G159" s="49">
        <v>20</v>
      </c>
      <c r="H159" s="5">
        <f>G159*E159</f>
        <v>0.5</v>
      </c>
      <c r="I159" s="7">
        <f>J159*G159</f>
        <v>100</v>
      </c>
      <c r="J159" s="9">
        <f>F159*E159</f>
        <v>5</v>
      </c>
      <c r="L159" s="18"/>
    </row>
    <row r="160" spans="1:15" ht="15.75" customHeight="1">
      <c r="A160" s="233"/>
      <c r="B160" s="63">
        <f>B159</f>
        <v>2</v>
      </c>
      <c r="C160" s="227"/>
      <c r="D160" s="41" t="s">
        <v>7</v>
      </c>
      <c r="E160" s="8">
        <v>6.0000000000000001E-3</v>
      </c>
      <c r="F160" s="53">
        <f>F159</f>
        <v>200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108</v>
      </c>
      <c r="J160" s="9">
        <f t="shared" ref="J160:J176" si="44">F160*E160</f>
        <v>1.2</v>
      </c>
      <c r="L160" s="18"/>
    </row>
    <row r="161" spans="1:15" ht="15.75" customHeight="1">
      <c r="A161" s="233"/>
      <c r="B161" s="63">
        <f t="shared" ref="B161:B176" si="45">B160</f>
        <v>2</v>
      </c>
      <c r="C161" s="227"/>
      <c r="D161" s="41" t="s">
        <v>8</v>
      </c>
      <c r="E161" s="8">
        <v>3.4000000000000002E-2</v>
      </c>
      <c r="F161" s="53">
        <f t="shared" ref="F161:F176" si="46">F160</f>
        <v>200</v>
      </c>
      <c r="G161" s="49">
        <v>28</v>
      </c>
      <c r="H161" s="5">
        <f t="shared" si="42"/>
        <v>0.95200000000000007</v>
      </c>
      <c r="I161" s="7">
        <f t="shared" si="43"/>
        <v>190.40000000000003</v>
      </c>
      <c r="J161" s="9">
        <f t="shared" si="44"/>
        <v>6.8000000000000007</v>
      </c>
      <c r="L161" s="18"/>
    </row>
    <row r="162" spans="1:15" ht="15.75" customHeight="1">
      <c r="A162" s="233"/>
      <c r="B162" s="63">
        <f t="shared" si="45"/>
        <v>2</v>
      </c>
      <c r="C162" s="227"/>
      <c r="D162" s="41" t="s">
        <v>10</v>
      </c>
      <c r="E162" s="8">
        <v>2.5000000000000001E-2</v>
      </c>
      <c r="F162" s="53">
        <f t="shared" si="46"/>
        <v>200</v>
      </c>
      <c r="G162" s="49">
        <v>86</v>
      </c>
      <c r="H162" s="5">
        <f t="shared" si="42"/>
        <v>2.15</v>
      </c>
      <c r="I162" s="7">
        <f t="shared" si="43"/>
        <v>430</v>
      </c>
      <c r="J162" s="9">
        <f t="shared" si="44"/>
        <v>5</v>
      </c>
      <c r="L162" s="18"/>
    </row>
    <row r="163" spans="1:15" ht="15.75" customHeight="1">
      <c r="A163" s="233"/>
      <c r="B163" s="63">
        <f t="shared" si="45"/>
        <v>2</v>
      </c>
      <c r="C163" s="227"/>
      <c r="D163" s="41" t="s">
        <v>9</v>
      </c>
      <c r="E163" s="8">
        <v>1.7999999999999999E-2</v>
      </c>
      <c r="F163" s="53">
        <f t="shared" si="46"/>
        <v>200</v>
      </c>
      <c r="G163" s="49">
        <v>44</v>
      </c>
      <c r="H163" s="5">
        <f t="shared" si="42"/>
        <v>0.79199999999999993</v>
      </c>
      <c r="I163" s="7">
        <f t="shared" si="43"/>
        <v>158.39999999999998</v>
      </c>
      <c r="J163" s="9">
        <f t="shared" si="44"/>
        <v>3.5999999999999996</v>
      </c>
      <c r="L163" s="18"/>
    </row>
    <row r="164" spans="1:15" ht="15.75" customHeight="1">
      <c r="A164" s="233"/>
      <c r="B164" s="63">
        <f t="shared" si="45"/>
        <v>2</v>
      </c>
      <c r="C164" s="228"/>
      <c r="D164" s="41" t="s">
        <v>11</v>
      </c>
      <c r="E164" s="8">
        <v>1.7999999999999999E-2</v>
      </c>
      <c r="F164" s="53">
        <f t="shared" si="46"/>
        <v>200</v>
      </c>
      <c r="G164" s="49">
        <v>28</v>
      </c>
      <c r="H164" s="5">
        <f t="shared" si="42"/>
        <v>0.504</v>
      </c>
      <c r="I164" s="7">
        <f t="shared" si="43"/>
        <v>100.79999999999998</v>
      </c>
      <c r="J164" s="9">
        <f t="shared" si="44"/>
        <v>3.5999999999999996</v>
      </c>
      <c r="L164" s="18"/>
    </row>
    <row r="165" spans="1:15" ht="15.75" customHeight="1">
      <c r="A165" s="233"/>
      <c r="B165" s="63">
        <f t="shared" si="45"/>
        <v>2</v>
      </c>
      <c r="C165" s="218" t="s">
        <v>58</v>
      </c>
      <c r="D165" s="41" t="s">
        <v>8</v>
      </c>
      <c r="E165" s="8">
        <v>0.1</v>
      </c>
      <c r="F165" s="53">
        <f t="shared" si="46"/>
        <v>200</v>
      </c>
      <c r="G165" s="49">
        <v>28</v>
      </c>
      <c r="H165" s="5">
        <f>G165*E165</f>
        <v>2.8000000000000003</v>
      </c>
      <c r="I165" s="7">
        <f t="shared" si="43"/>
        <v>560</v>
      </c>
      <c r="J165" s="9">
        <f t="shared" si="44"/>
        <v>20</v>
      </c>
      <c r="L165" s="18"/>
    </row>
    <row r="166" spans="1:15" ht="15.75" customHeight="1">
      <c r="A166" s="233"/>
      <c r="B166" s="63">
        <f t="shared" si="45"/>
        <v>2</v>
      </c>
      <c r="C166" s="219"/>
      <c r="D166" s="42" t="s">
        <v>56</v>
      </c>
      <c r="E166" s="6">
        <v>0.01</v>
      </c>
      <c r="F166" s="53">
        <f t="shared" si="46"/>
        <v>200</v>
      </c>
      <c r="G166" s="50">
        <v>50</v>
      </c>
      <c r="H166" s="5">
        <f t="shared" ref="H166:H169" si="47">E166*G166</f>
        <v>0.5</v>
      </c>
      <c r="I166" s="7">
        <f t="shared" si="43"/>
        <v>100</v>
      </c>
      <c r="J166" s="6">
        <f t="shared" si="44"/>
        <v>2</v>
      </c>
      <c r="L166" s="18"/>
    </row>
    <row r="167" spans="1:15" ht="15.75" customHeight="1">
      <c r="A167" s="233"/>
      <c r="B167" s="63">
        <f t="shared" si="45"/>
        <v>2</v>
      </c>
      <c r="C167" s="219"/>
      <c r="D167" s="42" t="s">
        <v>9</v>
      </c>
      <c r="E167" s="6">
        <v>1.2999999999999999E-2</v>
      </c>
      <c r="F167" s="53">
        <f t="shared" si="46"/>
        <v>200</v>
      </c>
      <c r="G167" s="50">
        <v>44</v>
      </c>
      <c r="H167" s="5">
        <f t="shared" si="47"/>
        <v>0.57199999999999995</v>
      </c>
      <c r="I167" s="7">
        <f t="shared" si="43"/>
        <v>114.4</v>
      </c>
      <c r="J167" s="6">
        <f t="shared" si="44"/>
        <v>2.6</v>
      </c>
      <c r="L167" s="18"/>
    </row>
    <row r="168" spans="1:15" ht="15.75" customHeight="1">
      <c r="A168" s="233"/>
      <c r="B168" s="63">
        <f t="shared" si="45"/>
        <v>2</v>
      </c>
      <c r="C168" s="219"/>
      <c r="D168" s="42" t="s">
        <v>11</v>
      </c>
      <c r="E168" s="6">
        <v>1.2E-2</v>
      </c>
      <c r="F168" s="53">
        <f t="shared" si="46"/>
        <v>200</v>
      </c>
      <c r="G168" s="50">
        <v>28</v>
      </c>
      <c r="H168" s="5">
        <f t="shared" si="47"/>
        <v>0.33600000000000002</v>
      </c>
      <c r="I168" s="7">
        <f t="shared" si="43"/>
        <v>67.2</v>
      </c>
      <c r="J168" s="6">
        <f t="shared" si="44"/>
        <v>2.4</v>
      </c>
      <c r="L168" s="18"/>
    </row>
    <row r="169" spans="1:15" ht="15.75" customHeight="1">
      <c r="A169" s="233"/>
      <c r="B169" s="63">
        <f t="shared" si="45"/>
        <v>2</v>
      </c>
      <c r="C169" s="219"/>
      <c r="D169" s="42" t="s">
        <v>7</v>
      </c>
      <c r="E169" s="6">
        <v>3.0000000000000001E-3</v>
      </c>
      <c r="F169" s="53">
        <f t="shared" si="46"/>
        <v>200</v>
      </c>
      <c r="G169" s="50">
        <v>90</v>
      </c>
      <c r="H169" s="5">
        <f t="shared" si="47"/>
        <v>0.27</v>
      </c>
      <c r="I169" s="7">
        <f t="shared" si="43"/>
        <v>54</v>
      </c>
      <c r="J169" s="6">
        <f t="shared" si="44"/>
        <v>0.6</v>
      </c>
      <c r="L169" s="18"/>
    </row>
    <row r="170" spans="1:15" ht="15.75" customHeight="1">
      <c r="A170" s="233"/>
      <c r="B170" s="63">
        <f t="shared" si="45"/>
        <v>2</v>
      </c>
      <c r="C170" s="220"/>
      <c r="D170" s="42" t="s">
        <v>79</v>
      </c>
      <c r="E170" s="6">
        <v>0.188</v>
      </c>
      <c r="F170" s="53">
        <f t="shared" si="46"/>
        <v>200</v>
      </c>
      <c r="G170" s="50"/>
      <c r="H170" s="5"/>
      <c r="I170" s="7"/>
      <c r="J170" s="6">
        <f t="shared" si="44"/>
        <v>37.6</v>
      </c>
      <c r="L170" s="18"/>
    </row>
    <row r="171" spans="1:15" ht="15.75" customHeight="1">
      <c r="A171" s="233"/>
      <c r="B171" s="63">
        <f t="shared" si="45"/>
        <v>2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6"/>
        <v>200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3426.8000000000015</v>
      </c>
      <c r="J171" s="6">
        <f t="shared" si="44"/>
        <v>17.307070707070714</v>
      </c>
      <c r="L171" s="18"/>
    </row>
    <row r="172" spans="1:15" ht="15.75" customHeight="1">
      <c r="A172" s="233"/>
      <c r="B172" s="63">
        <f t="shared" si="45"/>
        <v>2</v>
      </c>
      <c r="C172" s="223"/>
      <c r="D172" s="41" t="s">
        <v>27</v>
      </c>
      <c r="E172" s="6">
        <v>1.2E-2</v>
      </c>
      <c r="F172" s="53">
        <f t="shared" si="46"/>
        <v>200</v>
      </c>
      <c r="G172" s="49">
        <v>710</v>
      </c>
      <c r="H172" s="5">
        <f t="shared" ref="H172:H176" si="48">G172*E172</f>
        <v>8.52</v>
      </c>
      <c r="I172" s="7">
        <f t="shared" si="43"/>
        <v>1704</v>
      </c>
      <c r="J172" s="6">
        <f t="shared" si="44"/>
        <v>2.4</v>
      </c>
      <c r="L172"/>
      <c r="M172"/>
      <c r="N172"/>
      <c r="O172"/>
    </row>
    <row r="173" spans="1:15" ht="15.75" customHeight="1">
      <c r="A173" s="233"/>
      <c r="B173" s="63">
        <f t="shared" si="45"/>
        <v>2</v>
      </c>
      <c r="C173" s="234" t="s">
        <v>26</v>
      </c>
      <c r="D173" s="42" t="s">
        <v>21</v>
      </c>
      <c r="E173" s="6">
        <v>6.0999999999999999E-2</v>
      </c>
      <c r="F173" s="53">
        <f t="shared" si="46"/>
        <v>200</v>
      </c>
      <c r="G173" s="50">
        <v>90</v>
      </c>
      <c r="H173" s="5">
        <f t="shared" ref="H173:H174" si="49">E173*G173</f>
        <v>5.49</v>
      </c>
      <c r="I173" s="7">
        <f t="shared" si="43"/>
        <v>1098</v>
      </c>
      <c r="J173" s="6">
        <f t="shared" si="44"/>
        <v>12.2</v>
      </c>
      <c r="L173"/>
      <c r="M173"/>
      <c r="N173"/>
      <c r="O173"/>
    </row>
    <row r="174" spans="1:15" ht="15" customHeight="1">
      <c r="A174" s="233"/>
      <c r="B174" s="63">
        <f t="shared" si="45"/>
        <v>2</v>
      </c>
      <c r="C174" s="234"/>
      <c r="D174" s="42" t="s">
        <v>27</v>
      </c>
      <c r="E174" s="6">
        <v>6.0000000000000001E-3</v>
      </c>
      <c r="F174" s="53">
        <f t="shared" si="46"/>
        <v>200</v>
      </c>
      <c r="G174" s="50">
        <v>710</v>
      </c>
      <c r="H174" s="5">
        <f t="shared" si="49"/>
        <v>4.26</v>
      </c>
      <c r="I174" s="7">
        <f t="shared" si="43"/>
        <v>852</v>
      </c>
      <c r="J174" s="6">
        <f t="shared" si="44"/>
        <v>1.2</v>
      </c>
      <c r="L174"/>
      <c r="M174"/>
      <c r="N174"/>
      <c r="O174"/>
    </row>
    <row r="175" spans="1:15" ht="15.75" customHeight="1">
      <c r="A175" s="233"/>
      <c r="B175" s="63">
        <f t="shared" si="45"/>
        <v>2</v>
      </c>
      <c r="C175" s="37" t="s">
        <v>65</v>
      </c>
      <c r="D175" s="43" t="s">
        <v>65</v>
      </c>
      <c r="E175" s="8">
        <v>0.2</v>
      </c>
      <c r="F175" s="53">
        <f t="shared" si="46"/>
        <v>200</v>
      </c>
      <c r="G175" s="49">
        <v>72</v>
      </c>
      <c r="H175" s="5">
        <f t="shared" si="48"/>
        <v>14.4</v>
      </c>
      <c r="I175" s="7">
        <f t="shared" si="43"/>
        <v>2880</v>
      </c>
      <c r="J175" s="9">
        <f t="shared" si="44"/>
        <v>40</v>
      </c>
      <c r="L175"/>
      <c r="M175"/>
      <c r="N175"/>
      <c r="O175"/>
    </row>
    <row r="176" spans="1:15" ht="15.75" customHeight="1">
      <c r="A176" s="233"/>
      <c r="B176" s="63">
        <f t="shared" si="45"/>
        <v>2</v>
      </c>
      <c r="C176" s="3" t="s">
        <v>38</v>
      </c>
      <c r="D176" s="46" t="s">
        <v>38</v>
      </c>
      <c r="E176" s="9">
        <v>0.04</v>
      </c>
      <c r="F176" s="53">
        <f t="shared" si="46"/>
        <v>200</v>
      </c>
      <c r="G176" s="49">
        <v>32</v>
      </c>
      <c r="H176" s="5">
        <f t="shared" si="48"/>
        <v>1.28</v>
      </c>
      <c r="I176" s="7">
        <f t="shared" si="43"/>
        <v>256</v>
      </c>
      <c r="J176" s="9">
        <f t="shared" si="44"/>
        <v>8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36"/>
      <c r="F177" s="36"/>
      <c r="G177" s="36"/>
      <c r="H177" s="2">
        <f>SUM(H159:H176)</f>
        <v>61.000000000000007</v>
      </c>
      <c r="I177" s="2">
        <f>SUM(I159:I176)</f>
        <v>12200.000000000002</v>
      </c>
      <c r="J177" s="2">
        <f>SUM(J159:J176)</f>
        <v>171.50707070707074</v>
      </c>
    </row>
    <row r="178" spans="1:15" ht="15.75" customHeight="1">
      <c r="A178" s="180" t="s">
        <v>66</v>
      </c>
      <c r="B178" s="61">
        <v>2</v>
      </c>
      <c r="C178" s="217" t="s">
        <v>100</v>
      </c>
      <c r="D178" s="41" t="s">
        <v>4</v>
      </c>
      <c r="E178" s="6">
        <v>0.06</v>
      </c>
      <c r="F178" s="49">
        <f>B178*100</f>
        <v>200</v>
      </c>
      <c r="G178" s="51">
        <v>25</v>
      </c>
      <c r="H178" s="4">
        <f>G178*E178</f>
        <v>1.5</v>
      </c>
      <c r="I178" s="7">
        <f>J178*G178</f>
        <v>300</v>
      </c>
      <c r="J178" s="9">
        <f>F178*E178</f>
        <v>12</v>
      </c>
    </row>
    <row r="179" spans="1:15" ht="15.75" customHeight="1">
      <c r="A179" s="181"/>
      <c r="B179" s="64">
        <f>B178</f>
        <v>2</v>
      </c>
      <c r="C179" s="217"/>
      <c r="D179" s="41" t="s">
        <v>9</v>
      </c>
      <c r="E179" s="6">
        <v>8.0000000000000002E-3</v>
      </c>
      <c r="F179" s="53">
        <f>F178</f>
        <v>200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70.400000000000006</v>
      </c>
      <c r="J179" s="9">
        <f t="shared" ref="J179:J199" si="52">F179*E179</f>
        <v>1.6</v>
      </c>
    </row>
    <row r="180" spans="1:15" ht="15.75" customHeight="1">
      <c r="A180" s="181"/>
      <c r="B180" s="64">
        <f t="shared" ref="B180:B199" si="53">B179</f>
        <v>2</v>
      </c>
      <c r="C180" s="217"/>
      <c r="D180" s="42" t="s">
        <v>13</v>
      </c>
      <c r="E180" s="45">
        <v>2.0000000000000001E-4</v>
      </c>
      <c r="F180" s="53">
        <f t="shared" ref="F180:F199" si="54">F179</f>
        <v>200</v>
      </c>
      <c r="G180" s="51">
        <v>440</v>
      </c>
      <c r="H180" s="4">
        <f t="shared" si="50"/>
        <v>8.8000000000000009E-2</v>
      </c>
      <c r="I180" s="7">
        <f t="shared" si="51"/>
        <v>17.600000000000001</v>
      </c>
      <c r="J180" s="9">
        <f t="shared" si="52"/>
        <v>0.04</v>
      </c>
    </row>
    <row r="181" spans="1:15" ht="15.75" customHeight="1">
      <c r="A181" s="181"/>
      <c r="B181" s="64">
        <f t="shared" si="53"/>
        <v>2</v>
      </c>
      <c r="C181" s="217"/>
      <c r="D181" s="41" t="s">
        <v>12</v>
      </c>
      <c r="E181" s="6">
        <v>3.0000000000000001E-3</v>
      </c>
      <c r="F181" s="53">
        <f t="shared" si="54"/>
        <v>200</v>
      </c>
      <c r="G181" s="51">
        <v>46</v>
      </c>
      <c r="H181" s="4">
        <f t="shared" si="50"/>
        <v>0.13800000000000001</v>
      </c>
      <c r="I181" s="7">
        <f t="shared" si="51"/>
        <v>27.599999999999998</v>
      </c>
      <c r="J181" s="9">
        <f t="shared" si="52"/>
        <v>0.6</v>
      </c>
    </row>
    <row r="182" spans="1:15" ht="15.75" customHeight="1">
      <c r="A182" s="181"/>
      <c r="B182" s="64">
        <f t="shared" si="53"/>
        <v>2</v>
      </c>
      <c r="C182" s="217"/>
      <c r="D182" s="42" t="s">
        <v>7</v>
      </c>
      <c r="E182" s="6">
        <v>3.0000000000000001E-3</v>
      </c>
      <c r="F182" s="53">
        <f t="shared" si="54"/>
        <v>200</v>
      </c>
      <c r="G182" s="49">
        <v>90</v>
      </c>
      <c r="H182" s="4">
        <f t="shared" si="50"/>
        <v>0.27</v>
      </c>
      <c r="I182" s="7">
        <f t="shared" si="51"/>
        <v>54</v>
      </c>
      <c r="J182" s="9">
        <f t="shared" si="52"/>
        <v>0.6</v>
      </c>
    </row>
    <row r="183" spans="1:15" ht="15.75" customHeight="1">
      <c r="A183" s="181"/>
      <c r="B183" s="64">
        <f t="shared" si="53"/>
        <v>2</v>
      </c>
      <c r="C183" s="218" t="s">
        <v>23</v>
      </c>
      <c r="D183" s="41" t="s">
        <v>8</v>
      </c>
      <c r="E183" s="6">
        <v>0.1</v>
      </c>
      <c r="F183" s="53">
        <f t="shared" si="54"/>
        <v>200</v>
      </c>
      <c r="G183" s="49">
        <v>28</v>
      </c>
      <c r="H183" s="4">
        <f t="shared" si="50"/>
        <v>2.8000000000000003</v>
      </c>
      <c r="I183" s="7">
        <f t="shared" si="51"/>
        <v>560</v>
      </c>
      <c r="J183" s="9">
        <f t="shared" si="52"/>
        <v>20</v>
      </c>
    </row>
    <row r="184" spans="1:15" ht="15.75" customHeight="1">
      <c r="A184" s="181"/>
      <c r="B184" s="64">
        <f t="shared" si="53"/>
        <v>2</v>
      </c>
      <c r="C184" s="219"/>
      <c r="D184" s="41" t="s">
        <v>18</v>
      </c>
      <c r="E184" s="6">
        <v>0.02</v>
      </c>
      <c r="F184" s="53">
        <f t="shared" si="54"/>
        <v>200</v>
      </c>
      <c r="G184" s="49">
        <v>52</v>
      </c>
      <c r="H184" s="4">
        <f t="shared" si="50"/>
        <v>1.04</v>
      </c>
      <c r="I184" s="7">
        <f t="shared" si="51"/>
        <v>208</v>
      </c>
      <c r="J184" s="9">
        <f t="shared" si="52"/>
        <v>4</v>
      </c>
    </row>
    <row r="185" spans="1:15" ht="15.75" customHeight="1">
      <c r="A185" s="181"/>
      <c r="B185" s="64">
        <f t="shared" si="53"/>
        <v>2</v>
      </c>
      <c r="C185" s="219"/>
      <c r="D185" s="41" t="s">
        <v>9</v>
      </c>
      <c r="E185" s="6">
        <v>1.3000000000000001E-2</v>
      </c>
      <c r="F185" s="53">
        <f t="shared" si="54"/>
        <v>200</v>
      </c>
      <c r="G185" s="49">
        <v>44</v>
      </c>
      <c r="H185" s="4">
        <f t="shared" si="50"/>
        <v>0.57200000000000006</v>
      </c>
      <c r="I185" s="7">
        <f t="shared" si="51"/>
        <v>114.4</v>
      </c>
      <c r="J185" s="9">
        <f t="shared" si="52"/>
        <v>2.6</v>
      </c>
    </row>
    <row r="186" spans="1:15" ht="15.75" customHeight="1">
      <c r="A186" s="181"/>
      <c r="B186" s="64">
        <f t="shared" si="53"/>
        <v>2</v>
      </c>
      <c r="C186" s="219"/>
      <c r="D186" s="42" t="s">
        <v>11</v>
      </c>
      <c r="E186" s="6">
        <v>1.2E-2</v>
      </c>
      <c r="F186" s="53">
        <f t="shared" si="54"/>
        <v>200</v>
      </c>
      <c r="G186" s="49">
        <v>28</v>
      </c>
      <c r="H186" s="4">
        <f t="shared" si="50"/>
        <v>0.33600000000000002</v>
      </c>
      <c r="I186" s="7">
        <f t="shared" si="51"/>
        <v>67.2</v>
      </c>
      <c r="J186" s="9">
        <f t="shared" si="52"/>
        <v>2.4</v>
      </c>
    </row>
    <row r="187" spans="1:15" ht="15.75" customHeight="1">
      <c r="A187" s="181"/>
      <c r="B187" s="64">
        <f t="shared" si="53"/>
        <v>2</v>
      </c>
      <c r="C187" s="219"/>
      <c r="D187" s="42" t="s">
        <v>7</v>
      </c>
      <c r="E187" s="6">
        <v>5.0000000000000001E-3</v>
      </c>
      <c r="F187" s="53">
        <f t="shared" si="54"/>
        <v>200</v>
      </c>
      <c r="G187" s="49">
        <v>90</v>
      </c>
      <c r="H187" s="4">
        <f t="shared" si="50"/>
        <v>0.45</v>
      </c>
      <c r="I187" s="7">
        <f t="shared" si="51"/>
        <v>90</v>
      </c>
      <c r="J187" s="9">
        <f t="shared" si="52"/>
        <v>1</v>
      </c>
    </row>
    <row r="188" spans="1:15" ht="15.75" customHeight="1">
      <c r="A188" s="181"/>
      <c r="B188" s="64">
        <f t="shared" si="53"/>
        <v>2</v>
      </c>
      <c r="C188" s="220"/>
      <c r="D188" s="42" t="s">
        <v>79</v>
      </c>
      <c r="E188" s="6">
        <v>0.17499999999999999</v>
      </c>
      <c r="F188" s="53">
        <f t="shared" si="54"/>
        <v>200</v>
      </c>
      <c r="G188" s="50"/>
      <c r="H188" s="5"/>
      <c r="I188" s="7"/>
      <c r="J188" s="6">
        <f t="shared" si="52"/>
        <v>35</v>
      </c>
      <c r="L188"/>
      <c r="M188"/>
      <c r="N188"/>
      <c r="O188"/>
    </row>
    <row r="189" spans="1:15" ht="15.75" customHeight="1">
      <c r="A189" s="181"/>
      <c r="B189" s="64">
        <f t="shared" si="53"/>
        <v>2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4"/>
        <v>200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5776.4000000000005</v>
      </c>
      <c r="J189" s="9">
        <f t="shared" si="52"/>
        <v>29.173737373737374</v>
      </c>
    </row>
    <row r="190" spans="1:15" ht="15.75" customHeight="1">
      <c r="A190" s="181"/>
      <c r="B190" s="64">
        <f t="shared" si="53"/>
        <v>2</v>
      </c>
      <c r="C190" s="222"/>
      <c r="D190" s="41" t="s">
        <v>9</v>
      </c>
      <c r="E190" s="6">
        <v>0.02</v>
      </c>
      <c r="F190" s="53">
        <f t="shared" si="54"/>
        <v>200</v>
      </c>
      <c r="G190" s="51">
        <v>44</v>
      </c>
      <c r="H190" s="4">
        <f>G190*E190</f>
        <v>0.88</v>
      </c>
      <c r="I190" s="7">
        <f t="shared" si="51"/>
        <v>176</v>
      </c>
      <c r="J190" s="9">
        <f t="shared" si="52"/>
        <v>4</v>
      </c>
    </row>
    <row r="191" spans="1:15" ht="15.75" customHeight="1">
      <c r="A191" s="181"/>
      <c r="B191" s="64">
        <f t="shared" si="53"/>
        <v>2</v>
      </c>
      <c r="C191" s="222"/>
      <c r="D191" s="42" t="s">
        <v>11</v>
      </c>
      <c r="E191" s="6">
        <v>1.2999999999999999E-2</v>
      </c>
      <c r="F191" s="53">
        <f t="shared" si="54"/>
        <v>200</v>
      </c>
      <c r="G191" s="49">
        <v>28</v>
      </c>
      <c r="H191" s="4">
        <f t="shared" ref="H191" si="55">G191*E191</f>
        <v>0.36399999999999999</v>
      </c>
      <c r="I191" s="7">
        <f t="shared" si="51"/>
        <v>72.8</v>
      </c>
      <c r="J191" s="9">
        <f t="shared" si="52"/>
        <v>2.6</v>
      </c>
    </row>
    <row r="192" spans="1:15" ht="15.75" customHeight="1">
      <c r="A192" s="181"/>
      <c r="B192" s="64">
        <f t="shared" si="53"/>
        <v>2</v>
      </c>
      <c r="C192" s="222"/>
      <c r="D192" s="42" t="s">
        <v>27</v>
      </c>
      <c r="E192" s="6">
        <v>0.01</v>
      </c>
      <c r="F192" s="53">
        <f t="shared" si="54"/>
        <v>200</v>
      </c>
      <c r="G192" s="49">
        <v>710</v>
      </c>
      <c r="H192" s="4">
        <f>G192*E192</f>
        <v>7.1000000000000005</v>
      </c>
      <c r="I192" s="7">
        <f t="shared" si="51"/>
        <v>1420</v>
      </c>
      <c r="J192" s="9">
        <f t="shared" si="52"/>
        <v>2</v>
      </c>
    </row>
    <row r="193" spans="1:15" ht="15.75" customHeight="1">
      <c r="A193" s="181"/>
      <c r="B193" s="64">
        <f t="shared" si="53"/>
        <v>2</v>
      </c>
      <c r="C193" s="223"/>
      <c r="D193" s="42" t="s">
        <v>87</v>
      </c>
      <c r="E193" s="6">
        <v>5.8000000000000003E-2</v>
      </c>
      <c r="F193" s="53">
        <f t="shared" si="54"/>
        <v>200</v>
      </c>
      <c r="G193" s="49">
        <v>82</v>
      </c>
      <c r="H193" s="4">
        <f t="shared" ref="H193:H196" si="56">G193*E193</f>
        <v>4.7560000000000002</v>
      </c>
      <c r="I193" s="7">
        <f t="shared" si="51"/>
        <v>951.20000000000016</v>
      </c>
      <c r="J193" s="9">
        <f t="shared" si="52"/>
        <v>11.600000000000001</v>
      </c>
    </row>
    <row r="194" spans="1:15" ht="15.75" customHeight="1">
      <c r="A194" s="181"/>
      <c r="B194" s="64">
        <f t="shared" si="53"/>
        <v>2</v>
      </c>
      <c r="C194" s="218" t="s">
        <v>97</v>
      </c>
      <c r="D194" s="41" t="s">
        <v>14</v>
      </c>
      <c r="E194" s="6">
        <v>4.5999999999999999E-2</v>
      </c>
      <c r="F194" s="53">
        <f t="shared" si="54"/>
        <v>200</v>
      </c>
      <c r="G194" s="49">
        <v>100</v>
      </c>
      <c r="H194" s="4">
        <f t="shared" si="56"/>
        <v>4.5999999999999996</v>
      </c>
      <c r="I194" s="7">
        <f t="shared" si="51"/>
        <v>919.99999999999989</v>
      </c>
      <c r="J194" s="9">
        <f t="shared" si="52"/>
        <v>9.1999999999999993</v>
      </c>
    </row>
    <row r="195" spans="1:15" s="17" customFormat="1" ht="15.75" customHeight="1">
      <c r="A195" s="181"/>
      <c r="B195" s="64">
        <f t="shared" si="53"/>
        <v>2</v>
      </c>
      <c r="C195" s="219"/>
      <c r="D195" s="41" t="s">
        <v>12</v>
      </c>
      <c r="E195" s="6">
        <v>2.4E-2</v>
      </c>
      <c r="F195" s="53">
        <f t="shared" si="54"/>
        <v>200</v>
      </c>
      <c r="G195" s="49">
        <v>46</v>
      </c>
      <c r="H195" s="4">
        <f t="shared" si="56"/>
        <v>1.1040000000000001</v>
      </c>
      <c r="I195" s="7">
        <f t="shared" si="51"/>
        <v>220.79999999999998</v>
      </c>
      <c r="J195" s="9">
        <f t="shared" si="52"/>
        <v>4.8</v>
      </c>
      <c r="K195"/>
      <c r="L195" s="19"/>
      <c r="N195" s="25"/>
    </row>
    <row r="196" spans="1:15" ht="15.75" customHeight="1">
      <c r="A196" s="181"/>
      <c r="B196" s="64">
        <f t="shared" si="53"/>
        <v>2</v>
      </c>
      <c r="C196" s="219"/>
      <c r="D196" s="41" t="s">
        <v>13</v>
      </c>
      <c r="E196" s="45">
        <v>2.0000000000000001E-4</v>
      </c>
      <c r="F196" s="53">
        <f t="shared" si="54"/>
        <v>200</v>
      </c>
      <c r="G196" s="49">
        <v>440</v>
      </c>
      <c r="H196" s="4">
        <f t="shared" si="56"/>
        <v>8.8000000000000009E-2</v>
      </c>
      <c r="I196" s="7">
        <f t="shared" si="51"/>
        <v>17.600000000000001</v>
      </c>
      <c r="J196" s="9">
        <f t="shared" si="52"/>
        <v>0.04</v>
      </c>
    </row>
    <row r="197" spans="1:15" ht="15.75" customHeight="1">
      <c r="A197" s="181"/>
      <c r="B197" s="64">
        <f t="shared" si="53"/>
        <v>2</v>
      </c>
      <c r="C197" s="220"/>
      <c r="D197" s="41" t="s">
        <v>79</v>
      </c>
      <c r="E197" s="6">
        <v>0.17199999999999999</v>
      </c>
      <c r="F197" s="53">
        <f t="shared" si="54"/>
        <v>200</v>
      </c>
      <c r="G197" s="49"/>
      <c r="H197" s="4"/>
      <c r="I197" s="7"/>
      <c r="J197" s="9">
        <f t="shared" si="52"/>
        <v>34.4</v>
      </c>
      <c r="L197"/>
      <c r="M197"/>
      <c r="N197"/>
      <c r="O197"/>
    </row>
    <row r="198" spans="1:15" ht="15.75" customHeight="1">
      <c r="A198" s="181"/>
      <c r="B198" s="64">
        <f t="shared" si="53"/>
        <v>2</v>
      </c>
      <c r="C198" s="3" t="s">
        <v>38</v>
      </c>
      <c r="D198" s="46" t="s">
        <v>38</v>
      </c>
      <c r="E198" s="6">
        <v>0.04</v>
      </c>
      <c r="F198" s="53">
        <f t="shared" si="54"/>
        <v>200</v>
      </c>
      <c r="G198" s="49">
        <v>32</v>
      </c>
      <c r="H198" s="4">
        <f t="shared" ref="H198" si="57">G198*E198</f>
        <v>1.28</v>
      </c>
      <c r="I198" s="7">
        <f t="shared" ref="I198:I199" si="58">J198*G198</f>
        <v>256</v>
      </c>
      <c r="J198" s="9">
        <f t="shared" si="52"/>
        <v>8</v>
      </c>
    </row>
    <row r="199" spans="1:15" ht="15.75" customHeight="1">
      <c r="A199" s="181"/>
      <c r="B199" s="64">
        <f t="shared" si="53"/>
        <v>2</v>
      </c>
      <c r="C199" s="38" t="s">
        <v>22</v>
      </c>
      <c r="D199" s="44" t="s">
        <v>22</v>
      </c>
      <c r="E199" s="6">
        <v>0.05</v>
      </c>
      <c r="F199" s="53">
        <f t="shared" si="54"/>
        <v>200</v>
      </c>
      <c r="G199" s="50">
        <v>88</v>
      </c>
      <c r="H199" s="4">
        <f>G199*E199</f>
        <v>4.4000000000000004</v>
      </c>
      <c r="I199" s="7">
        <f t="shared" si="58"/>
        <v>880</v>
      </c>
      <c r="J199" s="9">
        <f t="shared" si="52"/>
        <v>10</v>
      </c>
    </row>
    <row r="200" spans="1:15" ht="15.75" customHeight="1">
      <c r="A200" s="210" t="s">
        <v>41</v>
      </c>
      <c r="B200" s="210"/>
      <c r="C200" s="210"/>
      <c r="D200" s="210"/>
      <c r="E200" s="36"/>
      <c r="F200" s="36"/>
      <c r="G200" s="36"/>
      <c r="H200" s="2">
        <f>SUM(H178:H199)</f>
        <v>61</v>
      </c>
      <c r="I200" s="2">
        <f>SUM(I178:I199)</f>
        <v>12200.000000000002</v>
      </c>
      <c r="J200" s="2">
        <f>SUM(J178:J199)</f>
        <v>195.65373737373736</v>
      </c>
      <c r="L200"/>
      <c r="M200"/>
      <c r="N200"/>
      <c r="O200"/>
    </row>
    <row r="201" spans="1:15" customFormat="1" ht="15.75" customHeight="1"/>
    <row r="202" spans="1:15" customFormat="1" ht="15.75" customHeight="1"/>
    <row r="203" spans="1:15" customFormat="1" ht="15.75" customHeight="1"/>
    <row r="204" spans="1:15" customFormat="1" ht="15.75" customHeight="1"/>
    <row r="205" spans="1:15" customFormat="1" ht="15.75" customHeight="1"/>
    <row r="206" spans="1:15" customFormat="1" ht="15.75" customHeight="1"/>
    <row r="207" spans="1:15" customFormat="1" ht="15.75" customHeight="1"/>
    <row r="208" spans="1:15" customFormat="1" ht="15.75" customHeight="1"/>
    <row r="209" spans="1:10" customFormat="1" ht="15.75" customHeight="1"/>
    <row r="210" spans="1:10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>
      <c r="A211" s="196" t="s">
        <v>67</v>
      </c>
      <c r="B211" s="61">
        <v>2</v>
      </c>
      <c r="C211" s="217" t="s">
        <v>78</v>
      </c>
      <c r="D211" s="41" t="s">
        <v>6</v>
      </c>
      <c r="E211" s="6">
        <v>4.5999999999999999E-2</v>
      </c>
      <c r="F211" s="49">
        <f>B211*100</f>
        <v>200</v>
      </c>
      <c r="G211" s="49">
        <v>20</v>
      </c>
      <c r="H211" s="4">
        <f>G211*E211</f>
        <v>0.91999999999999993</v>
      </c>
      <c r="I211" s="7">
        <f>J211*G211</f>
        <v>184</v>
      </c>
      <c r="J211" s="9">
        <f>F211*E211</f>
        <v>9.1999999999999993</v>
      </c>
    </row>
    <row r="212" spans="1:10" ht="15.75" customHeight="1">
      <c r="A212" s="196"/>
      <c r="B212" s="64">
        <f>B211</f>
        <v>2</v>
      </c>
      <c r="C212" s="217"/>
      <c r="D212" s="41" t="s">
        <v>102</v>
      </c>
      <c r="E212" s="6">
        <v>0.02</v>
      </c>
      <c r="F212" s="53">
        <f>F211</f>
        <v>200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324</v>
      </c>
      <c r="J212" s="9">
        <f t="shared" ref="J212:J232" si="61">F212*E212</f>
        <v>4</v>
      </c>
    </row>
    <row r="213" spans="1:10" ht="15.75" customHeight="1">
      <c r="A213" s="196"/>
      <c r="B213" s="64">
        <f t="shared" ref="B213:B232" si="62">B212</f>
        <v>2</v>
      </c>
      <c r="C213" s="217"/>
      <c r="D213" s="42" t="s">
        <v>7</v>
      </c>
      <c r="E213" s="6">
        <v>3.0000000000000001E-3</v>
      </c>
      <c r="F213" s="53">
        <f t="shared" ref="F213:F232" si="63">F212</f>
        <v>200</v>
      </c>
      <c r="G213" s="51">
        <v>90</v>
      </c>
      <c r="H213" s="4">
        <f t="shared" si="59"/>
        <v>0.27</v>
      </c>
      <c r="I213" s="7">
        <f t="shared" si="60"/>
        <v>54</v>
      </c>
      <c r="J213" s="9">
        <f t="shared" si="61"/>
        <v>0.6</v>
      </c>
    </row>
    <row r="214" spans="1:10" ht="15.75" customHeight="1">
      <c r="A214" s="196"/>
      <c r="B214" s="64">
        <f t="shared" si="62"/>
        <v>2</v>
      </c>
      <c r="C214" s="217"/>
      <c r="D214" s="41" t="s">
        <v>9</v>
      </c>
      <c r="E214" s="6">
        <v>1.3000000000000001E-2</v>
      </c>
      <c r="F214" s="53">
        <f t="shared" si="63"/>
        <v>200</v>
      </c>
      <c r="G214" s="51">
        <v>44</v>
      </c>
      <c r="H214" s="4">
        <f t="shared" si="59"/>
        <v>0.57200000000000006</v>
      </c>
      <c r="I214" s="7">
        <f t="shared" si="60"/>
        <v>114.4</v>
      </c>
      <c r="J214" s="9">
        <f t="shared" si="61"/>
        <v>2.6</v>
      </c>
    </row>
    <row r="215" spans="1:10" ht="15.75" customHeight="1">
      <c r="A215" s="196"/>
      <c r="B215" s="64">
        <f t="shared" si="62"/>
        <v>2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3"/>
        <v>200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1791.5999999999979</v>
      </c>
      <c r="J215" s="9">
        <f t="shared" si="61"/>
        <v>5.4290909090909025</v>
      </c>
    </row>
    <row r="216" spans="1:10" ht="15.75" customHeight="1">
      <c r="A216" s="196"/>
      <c r="B216" s="64">
        <f t="shared" si="62"/>
        <v>2</v>
      </c>
      <c r="C216" s="219"/>
      <c r="D216" s="41" t="s">
        <v>8</v>
      </c>
      <c r="E216" s="6">
        <v>0.107</v>
      </c>
      <c r="F216" s="53">
        <f t="shared" si="63"/>
        <v>200</v>
      </c>
      <c r="G216" s="49">
        <v>28</v>
      </c>
      <c r="H216" s="4">
        <f t="shared" ref="H216:H220" si="64">G216*E216</f>
        <v>2.996</v>
      </c>
      <c r="I216" s="7">
        <f t="shared" si="60"/>
        <v>599.19999999999993</v>
      </c>
      <c r="J216" s="9">
        <f t="shared" si="61"/>
        <v>21.4</v>
      </c>
    </row>
    <row r="217" spans="1:10" ht="15.75" customHeight="1">
      <c r="A217" s="196"/>
      <c r="B217" s="64">
        <f t="shared" si="62"/>
        <v>2</v>
      </c>
      <c r="C217" s="219"/>
      <c r="D217" s="41" t="s">
        <v>87</v>
      </c>
      <c r="E217" s="6">
        <v>6.0000000000000001E-3</v>
      </c>
      <c r="F217" s="53">
        <f t="shared" si="63"/>
        <v>200</v>
      </c>
      <c r="G217" s="49">
        <v>82</v>
      </c>
      <c r="H217" s="4">
        <f t="shared" si="64"/>
        <v>0.49199999999999999</v>
      </c>
      <c r="I217" s="7">
        <f t="shared" si="60"/>
        <v>98.399999999999991</v>
      </c>
      <c r="J217" s="9">
        <f t="shared" si="61"/>
        <v>1.2</v>
      </c>
    </row>
    <row r="218" spans="1:10" ht="15.75" customHeight="1">
      <c r="A218" s="196"/>
      <c r="B218" s="64">
        <f t="shared" si="62"/>
        <v>2</v>
      </c>
      <c r="C218" s="219"/>
      <c r="D218" s="41" t="s">
        <v>9</v>
      </c>
      <c r="E218" s="6">
        <v>1.3000000000000001E-2</v>
      </c>
      <c r="F218" s="53">
        <f t="shared" si="63"/>
        <v>200</v>
      </c>
      <c r="G218" s="49">
        <v>44</v>
      </c>
      <c r="H218" s="4">
        <f t="shared" si="64"/>
        <v>0.57200000000000006</v>
      </c>
      <c r="I218" s="7">
        <f t="shared" si="60"/>
        <v>114.4</v>
      </c>
      <c r="J218" s="9">
        <f t="shared" si="61"/>
        <v>2.6</v>
      </c>
    </row>
    <row r="219" spans="1:10" ht="15.75" customHeight="1">
      <c r="A219" s="196"/>
      <c r="B219" s="64">
        <f t="shared" si="62"/>
        <v>2</v>
      </c>
      <c r="C219" s="219"/>
      <c r="D219" s="42" t="s">
        <v>11</v>
      </c>
      <c r="E219" s="6">
        <v>1.2E-2</v>
      </c>
      <c r="F219" s="53">
        <f t="shared" si="63"/>
        <v>200</v>
      </c>
      <c r="G219" s="49">
        <v>28</v>
      </c>
      <c r="H219" s="4">
        <f t="shared" si="64"/>
        <v>0.33600000000000002</v>
      </c>
      <c r="I219" s="7">
        <f t="shared" si="60"/>
        <v>67.2</v>
      </c>
      <c r="J219" s="9">
        <f t="shared" si="61"/>
        <v>2.4</v>
      </c>
    </row>
    <row r="220" spans="1:10" ht="15.75" customHeight="1">
      <c r="A220" s="196"/>
      <c r="B220" s="64">
        <f t="shared" si="62"/>
        <v>2</v>
      </c>
      <c r="C220" s="219"/>
      <c r="D220" s="42" t="s">
        <v>7</v>
      </c>
      <c r="E220" s="6">
        <v>3.0000000000000001E-3</v>
      </c>
      <c r="F220" s="53">
        <f t="shared" si="63"/>
        <v>200</v>
      </c>
      <c r="G220" s="49">
        <v>90</v>
      </c>
      <c r="H220" s="4">
        <f t="shared" si="64"/>
        <v>0.27</v>
      </c>
      <c r="I220" s="7">
        <f t="shared" si="60"/>
        <v>54</v>
      </c>
      <c r="J220" s="9">
        <f t="shared" si="61"/>
        <v>0.6</v>
      </c>
    </row>
    <row r="221" spans="1:10" ht="15.75" customHeight="1">
      <c r="A221" s="196"/>
      <c r="B221" s="64">
        <f t="shared" si="62"/>
        <v>2</v>
      </c>
      <c r="C221" s="219"/>
      <c r="D221" s="42" t="s">
        <v>32</v>
      </c>
      <c r="E221" s="6">
        <v>6.0000000000000001E-3</v>
      </c>
      <c r="F221" s="53">
        <f t="shared" si="63"/>
        <v>200</v>
      </c>
      <c r="G221" s="49">
        <v>170</v>
      </c>
      <c r="H221" s="4">
        <f>G221*E221</f>
        <v>1.02</v>
      </c>
      <c r="I221" s="7">
        <f t="shared" si="60"/>
        <v>204</v>
      </c>
      <c r="J221" s="9">
        <f t="shared" si="61"/>
        <v>1.2</v>
      </c>
    </row>
    <row r="222" spans="1:10" ht="15.75" customHeight="1">
      <c r="A222" s="196"/>
      <c r="B222" s="64">
        <f t="shared" si="62"/>
        <v>2</v>
      </c>
      <c r="C222" s="220"/>
      <c r="D222" s="42" t="s">
        <v>79</v>
      </c>
      <c r="E222" s="6">
        <v>0.188</v>
      </c>
      <c r="F222" s="53">
        <f t="shared" si="63"/>
        <v>200</v>
      </c>
      <c r="G222" s="49"/>
      <c r="H222" s="4"/>
      <c r="I222" s="7"/>
      <c r="J222" s="9">
        <f t="shared" si="61"/>
        <v>37.6</v>
      </c>
    </row>
    <row r="223" spans="1:10" ht="15.75" customHeight="1">
      <c r="A223" s="196"/>
      <c r="B223" s="64">
        <f t="shared" si="62"/>
        <v>2</v>
      </c>
      <c r="C223" s="221" t="s">
        <v>86</v>
      </c>
      <c r="D223" s="41" t="s">
        <v>81</v>
      </c>
      <c r="E223" s="6">
        <v>8.8999999999999996E-2</v>
      </c>
      <c r="F223" s="53">
        <f t="shared" si="63"/>
        <v>200</v>
      </c>
      <c r="G223" s="49">
        <v>330</v>
      </c>
      <c r="H223" s="4">
        <f>G223*E223</f>
        <v>29.369999999999997</v>
      </c>
      <c r="I223" s="7">
        <f t="shared" ref="I223:I225" si="65">J223*G223</f>
        <v>5874</v>
      </c>
      <c r="J223" s="9">
        <f t="shared" si="61"/>
        <v>17.8</v>
      </c>
    </row>
    <row r="224" spans="1:10" ht="15.75" customHeight="1">
      <c r="A224" s="196"/>
      <c r="B224" s="64">
        <f t="shared" si="62"/>
        <v>2</v>
      </c>
      <c r="C224" s="222"/>
      <c r="D224" s="41" t="s">
        <v>9</v>
      </c>
      <c r="E224" s="6">
        <v>3.0000000000000001E-3</v>
      </c>
      <c r="F224" s="53">
        <f t="shared" si="63"/>
        <v>200</v>
      </c>
      <c r="G224" s="49">
        <v>44</v>
      </c>
      <c r="H224" s="4">
        <f t="shared" ref="H224:H225" si="66">G224*E224</f>
        <v>0.13200000000000001</v>
      </c>
      <c r="I224" s="7">
        <f t="shared" si="65"/>
        <v>26.4</v>
      </c>
      <c r="J224" s="9">
        <f t="shared" si="61"/>
        <v>0.6</v>
      </c>
    </row>
    <row r="225" spans="1:15" ht="15.75" customHeight="1">
      <c r="A225" s="196"/>
      <c r="B225" s="64">
        <f t="shared" si="62"/>
        <v>2</v>
      </c>
      <c r="C225" s="223"/>
      <c r="D225" s="41" t="s">
        <v>11</v>
      </c>
      <c r="E225" s="6">
        <v>3.0000000000000001E-3</v>
      </c>
      <c r="F225" s="53">
        <f t="shared" si="63"/>
        <v>200</v>
      </c>
      <c r="G225" s="49">
        <v>28</v>
      </c>
      <c r="H225" s="4">
        <f t="shared" si="66"/>
        <v>8.4000000000000005E-2</v>
      </c>
      <c r="I225" s="7">
        <f t="shared" si="65"/>
        <v>16.8</v>
      </c>
      <c r="J225" s="9">
        <f t="shared" si="61"/>
        <v>0.6</v>
      </c>
    </row>
    <row r="226" spans="1:15" ht="15.75" customHeight="1">
      <c r="A226" s="196"/>
      <c r="B226" s="64">
        <f t="shared" si="62"/>
        <v>2</v>
      </c>
      <c r="C226" s="218" t="s">
        <v>42</v>
      </c>
      <c r="D226" s="41" t="s">
        <v>44</v>
      </c>
      <c r="E226" s="6">
        <v>5.0999999999999997E-2</v>
      </c>
      <c r="F226" s="53">
        <f t="shared" si="63"/>
        <v>200</v>
      </c>
      <c r="G226" s="49">
        <v>50</v>
      </c>
      <c r="H226" s="4">
        <f>G226*E226</f>
        <v>2.5499999999999998</v>
      </c>
      <c r="I226" s="7">
        <f t="shared" si="60"/>
        <v>509.99999999999994</v>
      </c>
      <c r="J226" s="9">
        <f t="shared" si="61"/>
        <v>10.199999999999999</v>
      </c>
    </row>
    <row r="227" spans="1:15" ht="15.75" customHeight="1">
      <c r="A227" s="196"/>
      <c r="B227" s="64">
        <f t="shared" si="62"/>
        <v>2</v>
      </c>
      <c r="C227" s="220"/>
      <c r="D227" s="41" t="s">
        <v>27</v>
      </c>
      <c r="E227" s="6">
        <v>5.0000000000000001E-3</v>
      </c>
      <c r="F227" s="53">
        <f t="shared" si="63"/>
        <v>200</v>
      </c>
      <c r="G227" s="49">
        <v>710</v>
      </c>
      <c r="H227" s="4">
        <f t="shared" si="59"/>
        <v>3.5500000000000003</v>
      </c>
      <c r="I227" s="7">
        <f t="shared" si="60"/>
        <v>710</v>
      </c>
      <c r="J227" s="9">
        <f t="shared" si="61"/>
        <v>1</v>
      </c>
    </row>
    <row r="228" spans="1:15" ht="15.75" customHeight="1">
      <c r="A228" s="196"/>
      <c r="B228" s="64">
        <f t="shared" si="62"/>
        <v>2</v>
      </c>
      <c r="C228" s="218" t="s">
        <v>39</v>
      </c>
      <c r="D228" s="41" t="s">
        <v>76</v>
      </c>
      <c r="E228" s="8">
        <v>0.02</v>
      </c>
      <c r="F228" s="53">
        <f t="shared" si="63"/>
        <v>200</v>
      </c>
      <c r="G228" s="49">
        <v>250</v>
      </c>
      <c r="H228" s="4">
        <f t="shared" si="59"/>
        <v>5</v>
      </c>
      <c r="I228" s="7">
        <f t="shared" si="60"/>
        <v>1000</v>
      </c>
      <c r="J228" s="9">
        <f t="shared" si="61"/>
        <v>4</v>
      </c>
      <c r="L228"/>
      <c r="M228"/>
      <c r="N228"/>
      <c r="O228"/>
    </row>
    <row r="229" spans="1:15" s="17" customFormat="1" ht="15.75" customHeight="1">
      <c r="A229" s="196"/>
      <c r="B229" s="64">
        <f t="shared" si="62"/>
        <v>2</v>
      </c>
      <c r="C229" s="219"/>
      <c r="D229" s="41" t="s">
        <v>12</v>
      </c>
      <c r="E229" s="8">
        <v>0.02</v>
      </c>
      <c r="F229" s="53">
        <f t="shared" si="63"/>
        <v>200</v>
      </c>
      <c r="G229" s="49">
        <v>46</v>
      </c>
      <c r="H229" s="4">
        <f t="shared" si="59"/>
        <v>0.92</v>
      </c>
      <c r="I229" s="7">
        <f t="shared" si="60"/>
        <v>184</v>
      </c>
      <c r="J229" s="9">
        <f t="shared" si="61"/>
        <v>4</v>
      </c>
      <c r="K229"/>
      <c r="L229"/>
      <c r="M229"/>
      <c r="N229"/>
      <c r="O229"/>
    </row>
    <row r="230" spans="1:15" ht="15.75" customHeight="1">
      <c r="A230" s="196"/>
      <c r="B230" s="64">
        <f t="shared" si="62"/>
        <v>2</v>
      </c>
      <c r="C230" s="219"/>
      <c r="D230" s="41" t="s">
        <v>13</v>
      </c>
      <c r="E230" s="20">
        <v>2.0000000000000001E-4</v>
      </c>
      <c r="F230" s="53">
        <f t="shared" si="63"/>
        <v>200</v>
      </c>
      <c r="G230" s="49">
        <v>440</v>
      </c>
      <c r="H230" s="4">
        <f t="shared" si="59"/>
        <v>8.8000000000000009E-2</v>
      </c>
      <c r="I230" s="7">
        <f t="shared" si="60"/>
        <v>17.600000000000001</v>
      </c>
      <c r="J230" s="9">
        <f t="shared" si="61"/>
        <v>0.04</v>
      </c>
      <c r="L230"/>
      <c r="M230"/>
      <c r="N230"/>
      <c r="O230"/>
    </row>
    <row r="231" spans="1:15" ht="15.75" customHeight="1">
      <c r="A231" s="196"/>
      <c r="B231" s="64">
        <f t="shared" si="62"/>
        <v>2</v>
      </c>
      <c r="C231" s="220"/>
      <c r="D231" s="41" t="s">
        <v>79</v>
      </c>
      <c r="E231" s="8">
        <v>0.2</v>
      </c>
      <c r="F231" s="53">
        <f t="shared" si="63"/>
        <v>200</v>
      </c>
      <c r="G231" s="49"/>
      <c r="H231" s="4"/>
      <c r="I231" s="7"/>
      <c r="J231" s="9">
        <f t="shared" si="61"/>
        <v>40</v>
      </c>
      <c r="L231"/>
      <c r="M231"/>
      <c r="N231"/>
      <c r="O231"/>
    </row>
    <row r="232" spans="1:15" ht="15.75" customHeight="1">
      <c r="A232" s="196"/>
      <c r="B232" s="64">
        <f t="shared" si="62"/>
        <v>2</v>
      </c>
      <c r="C232" s="3" t="s">
        <v>38</v>
      </c>
      <c r="D232" s="46" t="s">
        <v>38</v>
      </c>
      <c r="E232" s="6">
        <v>0.04</v>
      </c>
      <c r="F232" s="53">
        <f t="shared" si="63"/>
        <v>200</v>
      </c>
      <c r="G232" s="49">
        <v>32</v>
      </c>
      <c r="H232" s="4">
        <f t="shared" si="59"/>
        <v>1.28</v>
      </c>
      <c r="I232" s="7">
        <f t="shared" si="60"/>
        <v>256</v>
      </c>
      <c r="J232" s="9">
        <f t="shared" si="61"/>
        <v>8</v>
      </c>
    </row>
    <row r="233" spans="1:15" ht="15.75" customHeight="1">
      <c r="A233" s="210" t="s">
        <v>41</v>
      </c>
      <c r="B233" s="210"/>
      <c r="C233" s="210"/>
      <c r="D233" s="210"/>
      <c r="E233" s="36"/>
      <c r="F233" s="36"/>
      <c r="G233" s="36"/>
      <c r="H233" s="2">
        <f>SUM(H211:H232)</f>
        <v>60.999999999999986</v>
      </c>
      <c r="I233" s="2">
        <f t="shared" ref="I233:J233" si="67">SUM(I211:I232)</f>
        <v>12199.999999999996</v>
      </c>
      <c r="J233" s="2">
        <f t="shared" si="67"/>
        <v>175.0690909090909</v>
      </c>
    </row>
    <row r="234" spans="1:15" ht="15.75" customHeight="1">
      <c r="A234" s="180" t="s">
        <v>68</v>
      </c>
      <c r="B234" s="61">
        <v>2</v>
      </c>
      <c r="C234" s="229" t="s">
        <v>36</v>
      </c>
      <c r="D234" s="41" t="s">
        <v>6</v>
      </c>
      <c r="E234" s="6">
        <v>3.6000000000000004E-2</v>
      </c>
      <c r="F234" s="49">
        <f>B234*100</f>
        <v>200</v>
      </c>
      <c r="G234" s="49">
        <v>20</v>
      </c>
      <c r="H234" s="4">
        <f>G234*E234</f>
        <v>0.72000000000000008</v>
      </c>
      <c r="I234" s="7">
        <f>J234*G234</f>
        <v>144.00000000000003</v>
      </c>
      <c r="J234" s="9">
        <f>F234*E234</f>
        <v>7.2000000000000011</v>
      </c>
    </row>
    <row r="235" spans="1:15" ht="15.75" customHeight="1">
      <c r="A235" s="181"/>
      <c r="B235" s="64">
        <f>B234</f>
        <v>2</v>
      </c>
      <c r="C235" s="229"/>
      <c r="D235" s="41" t="s">
        <v>15</v>
      </c>
      <c r="E235" s="6">
        <v>0.01</v>
      </c>
      <c r="F235" s="53">
        <f>F234</f>
        <v>200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280</v>
      </c>
      <c r="J235" s="9">
        <f t="shared" ref="J235:J258" si="70">F235*E235</f>
        <v>2</v>
      </c>
    </row>
    <row r="236" spans="1:15" ht="15.75" customHeight="1">
      <c r="A236" s="181"/>
      <c r="B236" s="64">
        <f t="shared" ref="B236:B258" si="71">B235</f>
        <v>2</v>
      </c>
      <c r="C236" s="229"/>
      <c r="D236" s="41" t="s">
        <v>17</v>
      </c>
      <c r="E236" s="6">
        <v>0.01</v>
      </c>
      <c r="F236" s="53">
        <f>F234</f>
        <v>200</v>
      </c>
      <c r="G236" s="50">
        <v>150</v>
      </c>
      <c r="H236" s="4">
        <f t="shared" si="68"/>
        <v>1.5</v>
      </c>
      <c r="I236" s="7">
        <f t="shared" si="69"/>
        <v>300</v>
      </c>
      <c r="J236" s="9">
        <f t="shared" si="70"/>
        <v>2</v>
      </c>
    </row>
    <row r="237" spans="1:15" ht="15.75" customHeight="1">
      <c r="A237" s="181"/>
      <c r="B237" s="64">
        <f t="shared" si="71"/>
        <v>2</v>
      </c>
      <c r="C237" s="229"/>
      <c r="D237" s="42" t="s">
        <v>7</v>
      </c>
      <c r="E237" s="6">
        <v>4.0000000000000001E-3</v>
      </c>
      <c r="F237" s="53">
        <f t="shared" ref="F237" si="72">F236</f>
        <v>200</v>
      </c>
      <c r="G237" s="51">
        <v>90</v>
      </c>
      <c r="H237" s="4">
        <f t="shared" si="68"/>
        <v>0.36</v>
      </c>
      <c r="I237" s="7">
        <f t="shared" si="69"/>
        <v>72</v>
      </c>
      <c r="J237" s="9">
        <f t="shared" si="70"/>
        <v>0.8</v>
      </c>
      <c r="L237"/>
      <c r="M237"/>
      <c r="N237"/>
      <c r="O237"/>
    </row>
    <row r="238" spans="1:15" ht="15.75" customHeight="1">
      <c r="A238" s="181"/>
      <c r="B238" s="64">
        <f t="shared" si="71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200</v>
      </c>
      <c r="G238" s="49">
        <v>25</v>
      </c>
      <c r="H238" s="4">
        <f t="shared" si="68"/>
        <v>0.625</v>
      </c>
      <c r="I238" s="7">
        <f t="shared" si="69"/>
        <v>125</v>
      </c>
      <c r="J238" s="9">
        <f t="shared" si="70"/>
        <v>5</v>
      </c>
      <c r="L238"/>
      <c r="M238"/>
      <c r="N238"/>
      <c r="O238"/>
    </row>
    <row r="239" spans="1:15" ht="15.75" customHeight="1">
      <c r="A239" s="181"/>
      <c r="B239" s="64">
        <f t="shared" si="71"/>
        <v>2</v>
      </c>
      <c r="C239" s="186"/>
      <c r="D239" s="41" t="s">
        <v>6</v>
      </c>
      <c r="E239" s="8">
        <v>0.05</v>
      </c>
      <c r="F239" s="53">
        <f t="shared" ref="F239:F258" si="73">F238</f>
        <v>200</v>
      </c>
      <c r="G239" s="50">
        <v>20</v>
      </c>
      <c r="H239" s="4">
        <f t="shared" si="68"/>
        <v>1</v>
      </c>
      <c r="I239" s="7">
        <f t="shared" si="69"/>
        <v>200</v>
      </c>
      <c r="J239" s="9">
        <f t="shared" si="70"/>
        <v>10</v>
      </c>
      <c r="L239"/>
      <c r="M239"/>
      <c r="N239"/>
      <c r="O239"/>
    </row>
    <row r="240" spans="1:15" ht="15.75" customHeight="1">
      <c r="A240" s="181"/>
      <c r="B240" s="64">
        <f t="shared" si="71"/>
        <v>2</v>
      </c>
      <c r="C240" s="186"/>
      <c r="D240" s="41" t="s">
        <v>8</v>
      </c>
      <c r="E240" s="5">
        <v>2.7E-2</v>
      </c>
      <c r="F240" s="53">
        <f t="shared" si="73"/>
        <v>200</v>
      </c>
      <c r="G240" s="51">
        <v>28</v>
      </c>
      <c r="H240" s="4">
        <f t="shared" si="68"/>
        <v>0.75600000000000001</v>
      </c>
      <c r="I240" s="7">
        <f t="shared" si="69"/>
        <v>151.20000000000002</v>
      </c>
      <c r="J240" s="9">
        <f t="shared" si="70"/>
        <v>5.4</v>
      </c>
      <c r="L240"/>
      <c r="M240"/>
      <c r="N240"/>
      <c r="O240"/>
    </row>
    <row r="241" spans="1:15" ht="15.75" customHeight="1">
      <c r="A241" s="181"/>
      <c r="B241" s="64">
        <f t="shared" si="71"/>
        <v>2</v>
      </c>
      <c r="C241" s="186"/>
      <c r="D241" s="41" t="s">
        <v>9</v>
      </c>
      <c r="E241" s="5">
        <v>1.2999999999999999E-2</v>
      </c>
      <c r="F241" s="53">
        <f t="shared" si="73"/>
        <v>200</v>
      </c>
      <c r="G241" s="52">
        <v>44</v>
      </c>
      <c r="H241" s="4">
        <f t="shared" si="68"/>
        <v>0.57199999999999995</v>
      </c>
      <c r="I241" s="7">
        <f t="shared" si="69"/>
        <v>114.4</v>
      </c>
      <c r="J241" s="9">
        <f t="shared" si="70"/>
        <v>2.6</v>
      </c>
      <c r="L241"/>
      <c r="M241"/>
      <c r="N241"/>
      <c r="O241"/>
    </row>
    <row r="242" spans="1:15" ht="15.75" customHeight="1">
      <c r="A242" s="181"/>
      <c r="B242" s="64">
        <f t="shared" si="71"/>
        <v>2</v>
      </c>
      <c r="C242" s="186"/>
      <c r="D242" s="41" t="s">
        <v>11</v>
      </c>
      <c r="E242" s="5">
        <v>1.2E-2</v>
      </c>
      <c r="F242" s="53">
        <f t="shared" si="73"/>
        <v>200</v>
      </c>
      <c r="G242" s="49">
        <v>28</v>
      </c>
      <c r="H242" s="4">
        <f t="shared" si="68"/>
        <v>0.33600000000000002</v>
      </c>
      <c r="I242" s="7">
        <f t="shared" si="69"/>
        <v>67.2</v>
      </c>
      <c r="J242" s="9">
        <f t="shared" si="70"/>
        <v>2.4</v>
      </c>
      <c r="L242"/>
      <c r="M242"/>
      <c r="N242"/>
      <c r="O242"/>
    </row>
    <row r="243" spans="1:15" ht="15.75" customHeight="1">
      <c r="A243" s="181"/>
      <c r="B243" s="64">
        <f t="shared" si="71"/>
        <v>2</v>
      </c>
      <c r="C243" s="186"/>
      <c r="D243" s="41" t="s">
        <v>32</v>
      </c>
      <c r="E243" s="5">
        <v>7.4999999999999997E-3</v>
      </c>
      <c r="F243" s="53">
        <f t="shared" si="73"/>
        <v>200</v>
      </c>
      <c r="G243" s="49">
        <v>170</v>
      </c>
      <c r="H243" s="4">
        <f t="shared" si="68"/>
        <v>1.2749999999999999</v>
      </c>
      <c r="I243" s="7">
        <f t="shared" si="69"/>
        <v>255</v>
      </c>
      <c r="J243" s="9">
        <f t="shared" si="70"/>
        <v>1.5</v>
      </c>
      <c r="L243"/>
      <c r="M243"/>
      <c r="N243"/>
      <c r="O243"/>
    </row>
    <row r="244" spans="1:15" ht="15.75" customHeight="1">
      <c r="A244" s="181"/>
      <c r="B244" s="64">
        <f t="shared" si="71"/>
        <v>2</v>
      </c>
      <c r="C244" s="186"/>
      <c r="D244" s="41" t="s">
        <v>27</v>
      </c>
      <c r="E244" s="5">
        <v>5.0000000000000001E-3</v>
      </c>
      <c r="F244" s="53">
        <f t="shared" si="73"/>
        <v>200</v>
      </c>
      <c r="G244" s="49">
        <v>710</v>
      </c>
      <c r="H244" s="4">
        <f t="shared" si="68"/>
        <v>3.5500000000000003</v>
      </c>
      <c r="I244" s="7">
        <f t="shared" si="69"/>
        <v>710</v>
      </c>
      <c r="J244" s="9">
        <f t="shared" si="70"/>
        <v>1</v>
      </c>
      <c r="L244"/>
      <c r="M244"/>
      <c r="N244"/>
      <c r="O244"/>
    </row>
    <row r="245" spans="1:15" ht="15.75" customHeight="1">
      <c r="A245" s="181"/>
      <c r="B245" s="64">
        <f t="shared" si="71"/>
        <v>2</v>
      </c>
      <c r="C245" s="186"/>
      <c r="D245" s="41" t="s">
        <v>12</v>
      </c>
      <c r="E245" s="5">
        <v>2.5000000000000001E-3</v>
      </c>
      <c r="F245" s="53">
        <f t="shared" si="73"/>
        <v>200</v>
      </c>
      <c r="G245" s="49">
        <v>46</v>
      </c>
      <c r="H245" s="4">
        <f t="shared" si="68"/>
        <v>0.115</v>
      </c>
      <c r="I245" s="7">
        <f t="shared" si="69"/>
        <v>23</v>
      </c>
      <c r="J245" s="9">
        <f t="shared" si="70"/>
        <v>0.5</v>
      </c>
      <c r="L245"/>
      <c r="M245"/>
      <c r="N245"/>
      <c r="O245"/>
    </row>
    <row r="246" spans="1:15" ht="15.75" customHeight="1">
      <c r="A246" s="181"/>
      <c r="B246" s="64">
        <f t="shared" si="71"/>
        <v>2</v>
      </c>
      <c r="C246" s="186"/>
      <c r="D246" s="41" t="s">
        <v>13</v>
      </c>
      <c r="E246" s="5">
        <v>4.0000000000000002E-4</v>
      </c>
      <c r="F246" s="53">
        <f t="shared" si="73"/>
        <v>200</v>
      </c>
      <c r="G246" s="49">
        <v>440</v>
      </c>
      <c r="H246" s="4">
        <f t="shared" si="68"/>
        <v>0.17600000000000002</v>
      </c>
      <c r="I246" s="7">
        <f t="shared" si="69"/>
        <v>35.200000000000003</v>
      </c>
      <c r="J246" s="9">
        <f t="shared" si="70"/>
        <v>0.08</v>
      </c>
      <c r="L246"/>
      <c r="M246"/>
      <c r="N246"/>
      <c r="O246"/>
    </row>
    <row r="247" spans="1:15" ht="15.75" customHeight="1">
      <c r="A247" s="181"/>
      <c r="B247" s="64">
        <f t="shared" si="71"/>
        <v>2</v>
      </c>
      <c r="C247" s="187"/>
      <c r="D247" s="41" t="s">
        <v>79</v>
      </c>
      <c r="E247" s="8">
        <v>0.2</v>
      </c>
      <c r="F247" s="53">
        <f t="shared" si="73"/>
        <v>200</v>
      </c>
      <c r="G247" s="49"/>
      <c r="H247" s="4"/>
      <c r="I247" s="7"/>
      <c r="J247" s="9">
        <f>F247*E247</f>
        <v>40</v>
      </c>
      <c r="L247"/>
      <c r="M247"/>
      <c r="N247"/>
      <c r="O247"/>
    </row>
    <row r="248" spans="1:15" ht="15.75" customHeight="1">
      <c r="A248" s="181"/>
      <c r="B248" s="64">
        <f t="shared" si="71"/>
        <v>2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3"/>
        <v>200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3179.8000000000025</v>
      </c>
      <c r="J248" s="6">
        <f t="shared" si="70"/>
        <v>9.6357575757575837</v>
      </c>
      <c r="L248"/>
      <c r="M248"/>
      <c r="N248"/>
      <c r="O248"/>
    </row>
    <row r="249" spans="1:15" ht="15.75" customHeight="1">
      <c r="A249" s="181"/>
      <c r="B249" s="64">
        <f t="shared" si="71"/>
        <v>2</v>
      </c>
      <c r="C249" s="230"/>
      <c r="D249" s="42" t="s">
        <v>38</v>
      </c>
      <c r="E249" s="6">
        <v>9.0000000000000011E-3</v>
      </c>
      <c r="F249" s="53">
        <f t="shared" si="73"/>
        <v>200</v>
      </c>
      <c r="G249" s="50">
        <v>32</v>
      </c>
      <c r="H249" s="4">
        <f t="shared" si="68"/>
        <v>0.28800000000000003</v>
      </c>
      <c r="I249" s="7">
        <f t="shared" si="69"/>
        <v>57.600000000000009</v>
      </c>
      <c r="J249" s="6">
        <f t="shared" si="70"/>
        <v>1.8000000000000003</v>
      </c>
      <c r="L249"/>
      <c r="M249"/>
      <c r="N249"/>
      <c r="O249"/>
    </row>
    <row r="250" spans="1:15" ht="15.75" customHeight="1">
      <c r="A250" s="181"/>
      <c r="B250" s="64">
        <f t="shared" si="71"/>
        <v>2</v>
      </c>
      <c r="C250" s="230"/>
      <c r="D250" s="42" t="s">
        <v>69</v>
      </c>
      <c r="E250" s="6">
        <v>1.2E-2</v>
      </c>
      <c r="F250" s="53">
        <f t="shared" si="73"/>
        <v>200</v>
      </c>
      <c r="G250" s="50">
        <v>90</v>
      </c>
      <c r="H250" s="4">
        <f t="shared" si="68"/>
        <v>1.08</v>
      </c>
      <c r="I250" s="7">
        <f t="shared" si="69"/>
        <v>216</v>
      </c>
      <c r="J250" s="6">
        <f t="shared" si="70"/>
        <v>2.4</v>
      </c>
      <c r="L250"/>
      <c r="M250"/>
      <c r="N250"/>
      <c r="O250"/>
    </row>
    <row r="251" spans="1:15" ht="15.75" customHeight="1">
      <c r="A251" s="181"/>
      <c r="B251" s="64">
        <f t="shared" si="71"/>
        <v>2</v>
      </c>
      <c r="C251" s="230"/>
      <c r="D251" s="42" t="s">
        <v>19</v>
      </c>
      <c r="E251" s="6">
        <v>5.0000000000000001E-3</v>
      </c>
      <c r="F251" s="53">
        <f t="shared" si="73"/>
        <v>200</v>
      </c>
      <c r="G251" s="50">
        <v>100</v>
      </c>
      <c r="H251" s="4">
        <f t="shared" si="68"/>
        <v>0.5</v>
      </c>
      <c r="I251" s="7">
        <f t="shared" si="69"/>
        <v>100</v>
      </c>
      <c r="J251" s="6">
        <f t="shared" si="70"/>
        <v>1</v>
      </c>
      <c r="L251"/>
      <c r="M251"/>
      <c r="N251"/>
      <c r="O251"/>
    </row>
    <row r="252" spans="1:15" ht="15.75" customHeight="1">
      <c r="A252" s="181"/>
      <c r="B252" s="64">
        <f t="shared" si="71"/>
        <v>2</v>
      </c>
      <c r="C252" s="230"/>
      <c r="D252" s="42" t="s">
        <v>7</v>
      </c>
      <c r="E252" s="6">
        <v>3.0000000000000001E-3</v>
      </c>
      <c r="F252" s="53">
        <f t="shared" si="73"/>
        <v>200</v>
      </c>
      <c r="G252" s="50">
        <v>90</v>
      </c>
      <c r="H252" s="4">
        <f t="shared" si="68"/>
        <v>0.27</v>
      </c>
      <c r="I252" s="7">
        <f t="shared" si="69"/>
        <v>54</v>
      </c>
      <c r="J252" s="6">
        <f t="shared" si="70"/>
        <v>0.6</v>
      </c>
      <c r="L252"/>
      <c r="M252"/>
      <c r="N252"/>
      <c r="O252"/>
    </row>
    <row r="253" spans="1:15" ht="15.75" customHeight="1">
      <c r="A253" s="181"/>
      <c r="B253" s="64">
        <f t="shared" si="71"/>
        <v>2</v>
      </c>
      <c r="C253" s="231" t="s">
        <v>37</v>
      </c>
      <c r="D253" s="41" t="s">
        <v>8</v>
      </c>
      <c r="E253" s="6">
        <v>0.17100000000000001</v>
      </c>
      <c r="F253" s="53">
        <f t="shared" si="73"/>
        <v>200</v>
      </c>
      <c r="G253" s="49">
        <v>28</v>
      </c>
      <c r="H253" s="4">
        <f t="shared" si="68"/>
        <v>4.7880000000000003</v>
      </c>
      <c r="I253" s="7">
        <f t="shared" si="69"/>
        <v>957.60000000000014</v>
      </c>
      <c r="J253" s="9">
        <f t="shared" si="70"/>
        <v>34.200000000000003</v>
      </c>
    </row>
    <row r="254" spans="1:15" ht="15.75" customHeight="1">
      <c r="A254" s="181"/>
      <c r="B254" s="64">
        <f t="shared" si="71"/>
        <v>2</v>
      </c>
      <c r="C254" s="231"/>
      <c r="D254" s="41" t="s">
        <v>27</v>
      </c>
      <c r="E254" s="6">
        <v>5.0000000000000001E-3</v>
      </c>
      <c r="F254" s="53">
        <f t="shared" si="73"/>
        <v>200</v>
      </c>
      <c r="G254" s="49">
        <v>710</v>
      </c>
      <c r="H254" s="4">
        <f t="shared" si="68"/>
        <v>3.5500000000000003</v>
      </c>
      <c r="I254" s="7">
        <f t="shared" si="69"/>
        <v>710</v>
      </c>
      <c r="J254" s="9">
        <f t="shared" si="70"/>
        <v>1</v>
      </c>
    </row>
    <row r="255" spans="1:15" ht="15.75" customHeight="1">
      <c r="A255" s="181"/>
      <c r="B255" s="64">
        <f t="shared" si="71"/>
        <v>2</v>
      </c>
      <c r="C255" s="231"/>
      <c r="D255" s="41" t="s">
        <v>69</v>
      </c>
      <c r="E255" s="6">
        <v>2.4E-2</v>
      </c>
      <c r="F255" s="53">
        <f t="shared" si="73"/>
        <v>200</v>
      </c>
      <c r="G255" s="49">
        <v>90</v>
      </c>
      <c r="H255" s="4">
        <f t="shared" si="68"/>
        <v>2.16</v>
      </c>
      <c r="I255" s="7">
        <f t="shared" si="69"/>
        <v>432</v>
      </c>
      <c r="J255" s="9">
        <f t="shared" si="70"/>
        <v>4.8</v>
      </c>
    </row>
    <row r="256" spans="1:15" ht="15.75" customHeight="1">
      <c r="A256" s="181"/>
      <c r="B256" s="64">
        <f t="shared" si="71"/>
        <v>2</v>
      </c>
      <c r="C256" s="37" t="s">
        <v>65</v>
      </c>
      <c r="D256" s="43" t="s">
        <v>65</v>
      </c>
      <c r="E256" s="8">
        <v>0.2</v>
      </c>
      <c r="F256" s="53">
        <f t="shared" si="73"/>
        <v>200</v>
      </c>
      <c r="G256" s="49">
        <v>72</v>
      </c>
      <c r="H256" s="5">
        <f t="shared" si="68"/>
        <v>14.4</v>
      </c>
      <c r="I256" s="7">
        <f t="shared" si="69"/>
        <v>2880</v>
      </c>
      <c r="J256" s="9">
        <f t="shared" si="70"/>
        <v>40</v>
      </c>
      <c r="L256"/>
      <c r="M256"/>
      <c r="N256"/>
      <c r="O256"/>
    </row>
    <row r="257" spans="1:12" ht="15.75" customHeight="1">
      <c r="A257" s="181"/>
      <c r="B257" s="64">
        <f t="shared" si="71"/>
        <v>2</v>
      </c>
      <c r="C257" s="3" t="s">
        <v>38</v>
      </c>
      <c r="D257" s="46" t="s">
        <v>38</v>
      </c>
      <c r="E257" s="6">
        <v>0.04</v>
      </c>
      <c r="F257" s="53">
        <f t="shared" si="73"/>
        <v>200</v>
      </c>
      <c r="G257" s="49">
        <v>32</v>
      </c>
      <c r="H257" s="4">
        <f t="shared" si="68"/>
        <v>1.28</v>
      </c>
      <c r="I257" s="7">
        <f t="shared" si="69"/>
        <v>256</v>
      </c>
      <c r="J257" s="9">
        <f t="shared" si="70"/>
        <v>8</v>
      </c>
    </row>
    <row r="258" spans="1:12" ht="15.75" customHeight="1">
      <c r="A258" s="197"/>
      <c r="B258" s="64">
        <f t="shared" si="71"/>
        <v>2</v>
      </c>
      <c r="C258" s="38" t="s">
        <v>22</v>
      </c>
      <c r="D258" s="44" t="s">
        <v>22</v>
      </c>
      <c r="E258" s="6">
        <v>0.05</v>
      </c>
      <c r="F258" s="53">
        <f t="shared" si="73"/>
        <v>200</v>
      </c>
      <c r="G258" s="50">
        <v>88</v>
      </c>
      <c r="H258" s="4">
        <f t="shared" si="68"/>
        <v>4.4000000000000004</v>
      </c>
      <c r="I258" s="7">
        <f t="shared" si="69"/>
        <v>880</v>
      </c>
      <c r="J258" s="9">
        <f t="shared" si="70"/>
        <v>10</v>
      </c>
    </row>
    <row r="259" spans="1:12" ht="15.75" customHeight="1">
      <c r="A259" s="210" t="s">
        <v>41</v>
      </c>
      <c r="B259" s="210"/>
      <c r="C259" s="210"/>
      <c r="D259" s="210"/>
      <c r="E259" s="36"/>
      <c r="F259" s="36"/>
      <c r="G259" s="36"/>
      <c r="H259" s="2">
        <f>SUM(H234:H258)</f>
        <v>61.000000000000014</v>
      </c>
      <c r="I259" s="2">
        <f t="shared" ref="I259:J259" si="74">SUM(I234:I258)</f>
        <v>12200.000000000004</v>
      </c>
      <c r="J259" s="2">
        <f t="shared" si="74"/>
        <v>193.9157575757576</v>
      </c>
    </row>
    <row r="260" spans="1:12" customFormat="1" ht="15.75" customHeight="1"/>
    <row r="261" spans="1:12" customFormat="1" ht="15.75" customHeight="1"/>
    <row r="262" spans="1:12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>
      <c r="A263" s="180" t="s">
        <v>84</v>
      </c>
      <c r="B263" s="61">
        <v>2</v>
      </c>
      <c r="C263" s="226" t="s">
        <v>5</v>
      </c>
      <c r="D263" s="41" t="s">
        <v>6</v>
      </c>
      <c r="E263" s="8">
        <v>2.5999999999999999E-2</v>
      </c>
      <c r="F263" s="49">
        <f>B263*100</f>
        <v>200</v>
      </c>
      <c r="G263" s="49">
        <v>20</v>
      </c>
      <c r="H263" s="5">
        <f>G263*E263</f>
        <v>0.52</v>
      </c>
      <c r="I263" s="7">
        <f>J263*G263</f>
        <v>104</v>
      </c>
      <c r="J263" s="9">
        <f>F263*E263</f>
        <v>5.2</v>
      </c>
      <c r="L263" s="18"/>
    </row>
    <row r="264" spans="1:12" ht="15.75" customHeight="1">
      <c r="A264" s="181"/>
      <c r="B264" s="64">
        <f>B263</f>
        <v>2</v>
      </c>
      <c r="C264" s="227"/>
      <c r="D264" s="41" t="s">
        <v>7</v>
      </c>
      <c r="E264" s="8">
        <v>6.0000000000000001E-3</v>
      </c>
      <c r="F264" s="53">
        <f>F263</f>
        <v>200</v>
      </c>
      <c r="G264" s="49">
        <v>90</v>
      </c>
      <c r="H264" s="5">
        <f t="shared" ref="H264:H268" si="75">G264*E264</f>
        <v>0.54</v>
      </c>
      <c r="I264" s="7">
        <f t="shared" ref="I264:I268" si="76">J264*G264</f>
        <v>108</v>
      </c>
      <c r="J264" s="9">
        <f t="shared" ref="J264:J268" si="77">F264*E264</f>
        <v>1.2</v>
      </c>
      <c r="L264" s="18"/>
    </row>
    <row r="265" spans="1:12" ht="15.75" customHeight="1">
      <c r="A265" s="181"/>
      <c r="B265" s="64">
        <f t="shared" ref="B265:B280" si="78">B264</f>
        <v>2</v>
      </c>
      <c r="C265" s="227"/>
      <c r="D265" s="41" t="s">
        <v>8</v>
      </c>
      <c r="E265" s="8">
        <v>3.5000000000000003E-2</v>
      </c>
      <c r="F265" s="53">
        <f t="shared" ref="F265:F280" si="79">F264</f>
        <v>200</v>
      </c>
      <c r="G265" s="49">
        <v>28</v>
      </c>
      <c r="H265" s="5">
        <f t="shared" si="75"/>
        <v>0.98000000000000009</v>
      </c>
      <c r="I265" s="7">
        <f t="shared" si="76"/>
        <v>196.00000000000003</v>
      </c>
      <c r="J265" s="9">
        <f t="shared" si="77"/>
        <v>7.0000000000000009</v>
      </c>
      <c r="L265" s="18"/>
    </row>
    <row r="266" spans="1:12" ht="15.75" customHeight="1">
      <c r="A266" s="181"/>
      <c r="B266" s="64">
        <f t="shared" si="78"/>
        <v>2</v>
      </c>
      <c r="C266" s="227"/>
      <c r="D266" s="41" t="s">
        <v>10</v>
      </c>
      <c r="E266" s="8">
        <v>2.5000000000000001E-2</v>
      </c>
      <c r="F266" s="53">
        <f t="shared" si="79"/>
        <v>200</v>
      </c>
      <c r="G266" s="49">
        <v>86</v>
      </c>
      <c r="H266" s="5">
        <f t="shared" si="75"/>
        <v>2.15</v>
      </c>
      <c r="I266" s="7">
        <f t="shared" si="76"/>
        <v>430</v>
      </c>
      <c r="J266" s="9">
        <f t="shared" si="77"/>
        <v>5</v>
      </c>
      <c r="L266" s="18"/>
    </row>
    <row r="267" spans="1:12" ht="15.75" customHeight="1">
      <c r="A267" s="181"/>
      <c r="B267" s="64">
        <f t="shared" si="78"/>
        <v>2</v>
      </c>
      <c r="C267" s="227"/>
      <c r="D267" s="41" t="s">
        <v>9</v>
      </c>
      <c r="E267" s="8">
        <v>1.9E-2</v>
      </c>
      <c r="F267" s="53">
        <f t="shared" si="79"/>
        <v>200</v>
      </c>
      <c r="G267" s="49">
        <v>44</v>
      </c>
      <c r="H267" s="5">
        <f t="shared" si="75"/>
        <v>0.83599999999999997</v>
      </c>
      <c r="I267" s="7">
        <f t="shared" si="76"/>
        <v>167.2</v>
      </c>
      <c r="J267" s="9">
        <f t="shared" si="77"/>
        <v>3.8</v>
      </c>
      <c r="L267" s="18"/>
    </row>
    <row r="268" spans="1:12" ht="15.75" customHeight="1">
      <c r="A268" s="181"/>
      <c r="B268" s="64">
        <f t="shared" si="78"/>
        <v>2</v>
      </c>
      <c r="C268" s="228"/>
      <c r="D268" s="41" t="s">
        <v>11</v>
      </c>
      <c r="E268" s="8">
        <v>1.7999999999999999E-2</v>
      </c>
      <c r="F268" s="53">
        <f t="shared" si="79"/>
        <v>200</v>
      </c>
      <c r="G268" s="49">
        <v>28</v>
      </c>
      <c r="H268" s="5">
        <f t="shared" si="75"/>
        <v>0.504</v>
      </c>
      <c r="I268" s="7">
        <f t="shared" si="76"/>
        <v>100.79999999999998</v>
      </c>
      <c r="J268" s="9">
        <f t="shared" si="77"/>
        <v>3.5999999999999996</v>
      </c>
      <c r="L268" s="18"/>
    </row>
    <row r="269" spans="1:12" ht="15.75" customHeight="1">
      <c r="A269" s="181"/>
      <c r="B269" s="64">
        <f t="shared" si="78"/>
        <v>2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79"/>
        <v>200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6641.6000000000013</v>
      </c>
      <c r="J269" s="9">
        <f>F269*E269</f>
        <v>20.126060606060609</v>
      </c>
    </row>
    <row r="270" spans="1:12" ht="15.75" customHeight="1">
      <c r="A270" s="181"/>
      <c r="B270" s="64">
        <f t="shared" si="78"/>
        <v>2</v>
      </c>
      <c r="C270" s="227"/>
      <c r="D270" s="41" t="s">
        <v>57</v>
      </c>
      <c r="E270" s="6">
        <v>0.03</v>
      </c>
      <c r="F270" s="53">
        <f t="shared" si="79"/>
        <v>200</v>
      </c>
      <c r="G270" s="51">
        <v>120</v>
      </c>
      <c r="H270" s="4">
        <f t="shared" ref="H270:H272" si="80">G270*E270</f>
        <v>3.5999999999999996</v>
      </c>
      <c r="I270" s="7">
        <f t="shared" ref="I270:I272" si="81">J270*G270</f>
        <v>720</v>
      </c>
      <c r="J270" s="9">
        <f t="shared" ref="J270:J280" si="82">F270*E270</f>
        <v>6</v>
      </c>
    </row>
    <row r="271" spans="1:12" ht="15.75" customHeight="1">
      <c r="A271" s="181"/>
      <c r="B271" s="64">
        <f t="shared" si="78"/>
        <v>2</v>
      </c>
      <c r="C271" s="227"/>
      <c r="D271" s="41" t="s">
        <v>32</v>
      </c>
      <c r="E271" s="6">
        <v>1.2E-2</v>
      </c>
      <c r="F271" s="53">
        <f t="shared" si="79"/>
        <v>200</v>
      </c>
      <c r="G271" s="51">
        <v>170</v>
      </c>
      <c r="H271" s="4">
        <f t="shared" si="80"/>
        <v>2.04</v>
      </c>
      <c r="I271" s="7">
        <f t="shared" si="81"/>
        <v>408</v>
      </c>
      <c r="J271" s="9">
        <f t="shared" si="82"/>
        <v>2.4</v>
      </c>
    </row>
    <row r="272" spans="1:12" ht="15.75" customHeight="1">
      <c r="A272" s="181"/>
      <c r="B272" s="64">
        <f t="shared" si="78"/>
        <v>2</v>
      </c>
      <c r="C272" s="227"/>
      <c r="D272" s="41" t="s">
        <v>24</v>
      </c>
      <c r="E272" s="6">
        <v>2E-3</v>
      </c>
      <c r="F272" s="53">
        <f t="shared" si="79"/>
        <v>200</v>
      </c>
      <c r="G272" s="49">
        <v>200</v>
      </c>
      <c r="H272" s="4">
        <f t="shared" si="80"/>
        <v>0.4</v>
      </c>
      <c r="I272" s="7">
        <f t="shared" si="81"/>
        <v>80</v>
      </c>
      <c r="J272" s="9">
        <f t="shared" si="82"/>
        <v>0.4</v>
      </c>
    </row>
    <row r="273" spans="1:15" ht="15.75" customHeight="1">
      <c r="A273" s="181"/>
      <c r="B273" s="64">
        <f t="shared" si="78"/>
        <v>2</v>
      </c>
      <c r="C273" s="228"/>
      <c r="D273" s="41" t="s">
        <v>79</v>
      </c>
      <c r="E273" s="6">
        <v>0.2</v>
      </c>
      <c r="F273" s="53">
        <f t="shared" si="79"/>
        <v>200</v>
      </c>
      <c r="G273" s="49"/>
      <c r="H273" s="4"/>
      <c r="I273" s="7"/>
      <c r="J273" s="9">
        <f t="shared" si="82"/>
        <v>40</v>
      </c>
    </row>
    <row r="274" spans="1:15" ht="15.75" customHeight="1">
      <c r="A274" s="181"/>
      <c r="B274" s="64">
        <f t="shared" si="78"/>
        <v>2</v>
      </c>
      <c r="C274" s="226" t="s">
        <v>82</v>
      </c>
      <c r="D274" s="41" t="s">
        <v>8</v>
      </c>
      <c r="E274" s="6">
        <v>0.2</v>
      </c>
      <c r="F274" s="53">
        <f t="shared" si="79"/>
        <v>200</v>
      </c>
      <c r="G274" s="49">
        <v>28</v>
      </c>
      <c r="H274" s="4">
        <f t="shared" ref="H274:H276" si="83">G274*E274</f>
        <v>5.6000000000000005</v>
      </c>
      <c r="I274" s="7">
        <f t="shared" ref="I274:I278" si="84">J274*G274</f>
        <v>1120</v>
      </c>
      <c r="J274" s="9">
        <f t="shared" si="82"/>
        <v>40</v>
      </c>
    </row>
    <row r="275" spans="1:15" ht="15.75" customHeight="1">
      <c r="A275" s="181"/>
      <c r="B275" s="64">
        <f t="shared" si="78"/>
        <v>2</v>
      </c>
      <c r="C275" s="228"/>
      <c r="D275" s="41" t="s">
        <v>27</v>
      </c>
      <c r="E275" s="6">
        <v>5.0000000000000001E-3</v>
      </c>
      <c r="F275" s="53">
        <f t="shared" si="79"/>
        <v>200</v>
      </c>
      <c r="G275" s="49">
        <v>710</v>
      </c>
      <c r="H275" s="4">
        <f t="shared" si="83"/>
        <v>3.5500000000000003</v>
      </c>
      <c r="I275" s="7">
        <f t="shared" si="84"/>
        <v>710</v>
      </c>
      <c r="J275" s="9">
        <f t="shared" si="82"/>
        <v>1</v>
      </c>
    </row>
    <row r="276" spans="1:15" ht="15.75" customHeight="1">
      <c r="A276" s="181"/>
      <c r="B276" s="64">
        <f t="shared" si="78"/>
        <v>2</v>
      </c>
      <c r="C276" s="218" t="s">
        <v>97</v>
      </c>
      <c r="D276" s="41" t="s">
        <v>29</v>
      </c>
      <c r="E276" s="6">
        <v>4.5999999999999999E-2</v>
      </c>
      <c r="F276" s="53">
        <f t="shared" si="79"/>
        <v>200</v>
      </c>
      <c r="G276" s="51">
        <v>100</v>
      </c>
      <c r="H276" s="4">
        <f t="shared" si="83"/>
        <v>4.5999999999999996</v>
      </c>
      <c r="I276" s="7">
        <f t="shared" si="84"/>
        <v>919.99999999999989</v>
      </c>
      <c r="J276" s="9">
        <f t="shared" si="82"/>
        <v>9.1999999999999993</v>
      </c>
    </row>
    <row r="277" spans="1:15" ht="15.75" customHeight="1">
      <c r="A277" s="181"/>
      <c r="B277" s="64">
        <f t="shared" si="78"/>
        <v>2</v>
      </c>
      <c r="C277" s="219"/>
      <c r="D277" s="41" t="s">
        <v>12</v>
      </c>
      <c r="E277" s="6">
        <v>2.4E-2</v>
      </c>
      <c r="F277" s="53">
        <f t="shared" si="79"/>
        <v>200</v>
      </c>
      <c r="G277" s="49">
        <v>46</v>
      </c>
      <c r="H277" s="4">
        <f>G277*E277</f>
        <v>1.1040000000000001</v>
      </c>
      <c r="I277" s="7">
        <f t="shared" si="84"/>
        <v>220.79999999999998</v>
      </c>
      <c r="J277" s="9">
        <f t="shared" si="82"/>
        <v>4.8</v>
      </c>
    </row>
    <row r="278" spans="1:15" ht="15.75" customHeight="1">
      <c r="A278" s="181"/>
      <c r="B278" s="64">
        <f t="shared" si="78"/>
        <v>2</v>
      </c>
      <c r="C278" s="219"/>
      <c r="D278" s="41" t="s">
        <v>13</v>
      </c>
      <c r="E278" s="45">
        <v>2.0000000000000001E-4</v>
      </c>
      <c r="F278" s="53">
        <f t="shared" si="79"/>
        <v>200</v>
      </c>
      <c r="G278" s="49">
        <v>440</v>
      </c>
      <c r="H278" s="4">
        <f t="shared" ref="H278" si="85">G278*E278</f>
        <v>8.8000000000000009E-2</v>
      </c>
      <c r="I278" s="7">
        <f t="shared" si="84"/>
        <v>17.600000000000001</v>
      </c>
      <c r="J278" s="9">
        <f t="shared" si="82"/>
        <v>0.04</v>
      </c>
      <c r="L278"/>
      <c r="M278"/>
      <c r="N278"/>
      <c r="O278"/>
    </row>
    <row r="279" spans="1:15" ht="15.75" customHeight="1">
      <c r="A279" s="181"/>
      <c r="B279" s="64">
        <f t="shared" si="78"/>
        <v>2</v>
      </c>
      <c r="C279" s="220"/>
      <c r="D279" s="41" t="s">
        <v>79</v>
      </c>
      <c r="E279" s="6">
        <v>0.17199999999999999</v>
      </c>
      <c r="F279" s="53">
        <f t="shared" si="79"/>
        <v>200</v>
      </c>
      <c r="G279" s="49"/>
      <c r="H279" s="4"/>
      <c r="I279" s="7"/>
      <c r="J279" s="9">
        <f t="shared" si="82"/>
        <v>34.4</v>
      </c>
      <c r="L279"/>
      <c r="M279"/>
      <c r="N279"/>
      <c r="O279"/>
    </row>
    <row r="280" spans="1:15" ht="15.75" customHeight="1">
      <c r="A280" s="181"/>
      <c r="B280" s="64">
        <f t="shared" si="78"/>
        <v>2</v>
      </c>
      <c r="C280" s="3" t="s">
        <v>38</v>
      </c>
      <c r="D280" s="46" t="s">
        <v>38</v>
      </c>
      <c r="E280" s="6">
        <v>0.04</v>
      </c>
      <c r="F280" s="53">
        <f t="shared" si="79"/>
        <v>200</v>
      </c>
      <c r="G280" s="49">
        <v>32</v>
      </c>
      <c r="H280" s="4">
        <f>G280*E280</f>
        <v>1.28</v>
      </c>
      <c r="I280" s="7">
        <f t="shared" ref="I280" si="86">J280*G280</f>
        <v>256</v>
      </c>
      <c r="J280" s="9">
        <f t="shared" si="82"/>
        <v>8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36"/>
      <c r="F281" s="36"/>
      <c r="G281" s="36"/>
      <c r="H281" s="2">
        <f>SUM(H263:H280)</f>
        <v>61.000000000000007</v>
      </c>
      <c r="I281" s="2">
        <f>SUM(I263:I280)</f>
        <v>12200.000000000002</v>
      </c>
      <c r="J281" s="2">
        <f>SUM(J263:J280)</f>
        <v>192.16606060606063</v>
      </c>
    </row>
    <row r="282" spans="1:15" ht="15.75" customHeight="1">
      <c r="A282" s="180" t="s">
        <v>85</v>
      </c>
      <c r="B282" s="61">
        <v>2</v>
      </c>
      <c r="C282" s="217" t="s">
        <v>100</v>
      </c>
      <c r="D282" s="41" t="s">
        <v>4</v>
      </c>
      <c r="E282" s="6">
        <v>0.06</v>
      </c>
      <c r="F282" s="49">
        <f>B282*65</f>
        <v>130</v>
      </c>
      <c r="G282" s="51">
        <v>25</v>
      </c>
      <c r="H282" s="4">
        <f>G282*E282</f>
        <v>1.5</v>
      </c>
      <c r="I282" s="7">
        <f>J282*G282</f>
        <v>195</v>
      </c>
      <c r="J282" s="9">
        <f>F282*E282</f>
        <v>7.8</v>
      </c>
    </row>
    <row r="283" spans="1:15" ht="15.75" customHeight="1">
      <c r="A283" s="181"/>
      <c r="B283" s="64">
        <f>B282</f>
        <v>2</v>
      </c>
      <c r="C283" s="217"/>
      <c r="D283" s="41" t="s">
        <v>9</v>
      </c>
      <c r="E283" s="6">
        <v>8.0000000000000002E-3</v>
      </c>
      <c r="F283" s="53">
        <f>F282</f>
        <v>130</v>
      </c>
      <c r="G283" s="51">
        <v>44</v>
      </c>
      <c r="H283" s="4">
        <f t="shared" ref="H283:H291" si="87">G283*E283</f>
        <v>0.35199999999999998</v>
      </c>
      <c r="I283" s="7">
        <f t="shared" ref="I283:I303" si="88">J283*G283</f>
        <v>45.760000000000005</v>
      </c>
      <c r="J283" s="9">
        <f t="shared" ref="J283:J303" si="89">F283*E283</f>
        <v>1.04</v>
      </c>
    </row>
    <row r="284" spans="1:15" ht="15.75" customHeight="1">
      <c r="A284" s="181"/>
      <c r="B284" s="64">
        <f t="shared" ref="B284:B303" si="90">B283</f>
        <v>2</v>
      </c>
      <c r="C284" s="217"/>
      <c r="D284" s="42" t="s">
        <v>13</v>
      </c>
      <c r="E284" s="45">
        <v>2.0000000000000001E-4</v>
      </c>
      <c r="F284" s="53">
        <f t="shared" ref="F284:F303" si="91">F283</f>
        <v>130</v>
      </c>
      <c r="G284" s="51">
        <v>440</v>
      </c>
      <c r="H284" s="4">
        <f t="shared" si="87"/>
        <v>8.8000000000000009E-2</v>
      </c>
      <c r="I284" s="7">
        <f t="shared" si="88"/>
        <v>11.440000000000001</v>
      </c>
      <c r="J284" s="9">
        <f t="shared" si="89"/>
        <v>2.6000000000000002E-2</v>
      </c>
    </row>
    <row r="285" spans="1:15" ht="15.75" customHeight="1">
      <c r="A285" s="181"/>
      <c r="B285" s="64">
        <f t="shared" si="90"/>
        <v>2</v>
      </c>
      <c r="C285" s="217"/>
      <c r="D285" s="41" t="s">
        <v>12</v>
      </c>
      <c r="E285" s="6">
        <v>3.0000000000000001E-3</v>
      </c>
      <c r="F285" s="53">
        <f t="shared" si="91"/>
        <v>130</v>
      </c>
      <c r="G285" s="51">
        <v>46</v>
      </c>
      <c r="H285" s="4">
        <f t="shared" si="87"/>
        <v>0.13800000000000001</v>
      </c>
      <c r="I285" s="7">
        <f t="shared" si="88"/>
        <v>17.940000000000001</v>
      </c>
      <c r="J285" s="9">
        <f t="shared" si="89"/>
        <v>0.39</v>
      </c>
    </row>
    <row r="286" spans="1:15" ht="15.75" customHeight="1">
      <c r="A286" s="181"/>
      <c r="B286" s="64">
        <f t="shared" si="90"/>
        <v>2</v>
      </c>
      <c r="C286" s="217"/>
      <c r="D286" s="42" t="s">
        <v>7</v>
      </c>
      <c r="E286" s="6">
        <v>3.0000000000000001E-3</v>
      </c>
      <c r="F286" s="53">
        <f t="shared" si="91"/>
        <v>130</v>
      </c>
      <c r="G286" s="49">
        <v>90</v>
      </c>
      <c r="H286" s="4">
        <f t="shared" si="87"/>
        <v>0.27</v>
      </c>
      <c r="I286" s="7">
        <f t="shared" si="88"/>
        <v>35.1</v>
      </c>
      <c r="J286" s="9">
        <f t="shared" si="89"/>
        <v>0.39</v>
      </c>
    </row>
    <row r="287" spans="1:15" ht="15.75" customHeight="1">
      <c r="A287" s="181"/>
      <c r="B287" s="64">
        <f t="shared" si="90"/>
        <v>2</v>
      </c>
      <c r="C287" s="218" t="s">
        <v>23</v>
      </c>
      <c r="D287" s="41" t="s">
        <v>8</v>
      </c>
      <c r="E287" s="6">
        <v>0.1</v>
      </c>
      <c r="F287" s="53">
        <f t="shared" si="91"/>
        <v>130</v>
      </c>
      <c r="G287" s="49">
        <v>28</v>
      </c>
      <c r="H287" s="4">
        <f t="shared" si="87"/>
        <v>2.8000000000000003</v>
      </c>
      <c r="I287" s="7">
        <f t="shared" si="88"/>
        <v>364</v>
      </c>
      <c r="J287" s="9">
        <f t="shared" si="89"/>
        <v>13</v>
      </c>
    </row>
    <row r="288" spans="1:15" ht="15.75" customHeight="1">
      <c r="A288" s="181"/>
      <c r="B288" s="64">
        <f t="shared" si="90"/>
        <v>2</v>
      </c>
      <c r="C288" s="219"/>
      <c r="D288" s="41" t="s">
        <v>18</v>
      </c>
      <c r="E288" s="6">
        <v>0.02</v>
      </c>
      <c r="F288" s="53">
        <f t="shared" si="91"/>
        <v>130</v>
      </c>
      <c r="G288" s="49">
        <v>52</v>
      </c>
      <c r="H288" s="4">
        <f t="shared" si="87"/>
        <v>1.04</v>
      </c>
      <c r="I288" s="7">
        <f t="shared" si="88"/>
        <v>135.20000000000002</v>
      </c>
      <c r="J288" s="9">
        <f t="shared" si="89"/>
        <v>2.6</v>
      </c>
    </row>
    <row r="289" spans="1:15" ht="15.75" customHeight="1">
      <c r="A289" s="181"/>
      <c r="B289" s="64">
        <f t="shared" si="90"/>
        <v>2</v>
      </c>
      <c r="C289" s="219"/>
      <c r="D289" s="41" t="s">
        <v>9</v>
      </c>
      <c r="E289" s="6">
        <v>1.3000000000000001E-2</v>
      </c>
      <c r="F289" s="53">
        <f t="shared" si="91"/>
        <v>130</v>
      </c>
      <c r="G289" s="49">
        <v>44</v>
      </c>
      <c r="H289" s="4">
        <f t="shared" si="87"/>
        <v>0.57200000000000006</v>
      </c>
      <c r="I289" s="7">
        <f t="shared" si="88"/>
        <v>74.360000000000014</v>
      </c>
      <c r="J289" s="9">
        <f t="shared" si="89"/>
        <v>1.6900000000000002</v>
      </c>
    </row>
    <row r="290" spans="1:15" ht="15.75" customHeight="1">
      <c r="A290" s="181"/>
      <c r="B290" s="64">
        <f t="shared" si="90"/>
        <v>2</v>
      </c>
      <c r="C290" s="219"/>
      <c r="D290" s="42" t="s">
        <v>11</v>
      </c>
      <c r="E290" s="6">
        <v>1.2E-2</v>
      </c>
      <c r="F290" s="53">
        <f t="shared" si="91"/>
        <v>130</v>
      </c>
      <c r="G290" s="49">
        <v>28</v>
      </c>
      <c r="H290" s="4">
        <f t="shared" si="87"/>
        <v>0.33600000000000002</v>
      </c>
      <c r="I290" s="7">
        <f t="shared" si="88"/>
        <v>43.68</v>
      </c>
      <c r="J290" s="9">
        <f t="shared" si="89"/>
        <v>1.56</v>
      </c>
      <c r="L290"/>
      <c r="M290"/>
      <c r="N290"/>
      <c r="O290"/>
    </row>
    <row r="291" spans="1:15" ht="15.75" customHeight="1">
      <c r="A291" s="181"/>
      <c r="B291" s="64">
        <f t="shared" si="90"/>
        <v>2</v>
      </c>
      <c r="C291" s="219"/>
      <c r="D291" s="42" t="s">
        <v>7</v>
      </c>
      <c r="E291" s="6">
        <v>5.0000000000000001E-3</v>
      </c>
      <c r="F291" s="53">
        <f t="shared" si="91"/>
        <v>130</v>
      </c>
      <c r="G291" s="49">
        <v>90</v>
      </c>
      <c r="H291" s="4">
        <f t="shared" si="87"/>
        <v>0.45</v>
      </c>
      <c r="I291" s="7">
        <f t="shared" si="88"/>
        <v>58.5</v>
      </c>
      <c r="J291" s="9">
        <f t="shared" si="89"/>
        <v>0.65</v>
      </c>
      <c r="L291"/>
      <c r="M291"/>
      <c r="N291"/>
      <c r="O291"/>
    </row>
    <row r="292" spans="1:15" ht="15.75" customHeight="1">
      <c r="A292" s="181"/>
      <c r="B292" s="64">
        <f t="shared" si="90"/>
        <v>2</v>
      </c>
      <c r="C292" s="220"/>
      <c r="D292" s="42" t="s">
        <v>79</v>
      </c>
      <c r="E292" s="6">
        <v>0.17499999999999999</v>
      </c>
      <c r="F292" s="53">
        <f t="shared" si="91"/>
        <v>130</v>
      </c>
      <c r="G292" s="50"/>
      <c r="H292" s="5"/>
      <c r="I292" s="7"/>
      <c r="J292" s="6">
        <f t="shared" si="89"/>
        <v>22.75</v>
      </c>
      <c r="L292"/>
      <c r="M292"/>
      <c r="N292"/>
      <c r="O292"/>
    </row>
    <row r="293" spans="1:15" ht="15.75" customHeight="1">
      <c r="A293" s="181"/>
      <c r="B293" s="64">
        <f t="shared" si="90"/>
        <v>2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1"/>
        <v>130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3455.6600000000003</v>
      </c>
      <c r="J293" s="9">
        <f t="shared" si="89"/>
        <v>17.452828282828285</v>
      </c>
      <c r="L293"/>
      <c r="M293"/>
      <c r="N293"/>
      <c r="O293"/>
    </row>
    <row r="294" spans="1:15" ht="15.75" customHeight="1">
      <c r="A294" s="181"/>
      <c r="B294" s="64">
        <f t="shared" si="90"/>
        <v>2</v>
      </c>
      <c r="C294" s="222"/>
      <c r="D294" s="41" t="s">
        <v>9</v>
      </c>
      <c r="E294" s="6">
        <v>0.02</v>
      </c>
      <c r="F294" s="53">
        <f t="shared" si="91"/>
        <v>130</v>
      </c>
      <c r="G294" s="51">
        <v>44</v>
      </c>
      <c r="H294" s="4">
        <f>G294*E294</f>
        <v>0.88</v>
      </c>
      <c r="I294" s="7">
        <f t="shared" si="88"/>
        <v>114.4</v>
      </c>
      <c r="J294" s="9">
        <f t="shared" si="89"/>
        <v>2.6</v>
      </c>
      <c r="L294"/>
      <c r="M294"/>
      <c r="N294"/>
      <c r="O294"/>
    </row>
    <row r="295" spans="1:15" ht="15.75" customHeight="1">
      <c r="A295" s="181"/>
      <c r="B295" s="64">
        <f t="shared" si="90"/>
        <v>2</v>
      </c>
      <c r="C295" s="222"/>
      <c r="D295" s="42" t="s">
        <v>11</v>
      </c>
      <c r="E295" s="6">
        <v>1.2999999999999999E-2</v>
      </c>
      <c r="F295" s="53">
        <f t="shared" si="91"/>
        <v>130</v>
      </c>
      <c r="G295" s="49">
        <v>28</v>
      </c>
      <c r="H295" s="4">
        <f t="shared" ref="H295" si="92">G295*E295</f>
        <v>0.36399999999999999</v>
      </c>
      <c r="I295" s="7">
        <f t="shared" si="88"/>
        <v>47.32</v>
      </c>
      <c r="J295" s="9">
        <f t="shared" si="89"/>
        <v>1.69</v>
      </c>
      <c r="L295"/>
      <c r="M295"/>
      <c r="N295"/>
      <c r="O295"/>
    </row>
    <row r="296" spans="1:15" ht="15.75" customHeight="1">
      <c r="A296" s="181"/>
      <c r="B296" s="64">
        <f t="shared" si="90"/>
        <v>2</v>
      </c>
      <c r="C296" s="222"/>
      <c r="D296" s="42" t="s">
        <v>27</v>
      </c>
      <c r="E296" s="6">
        <v>0.01</v>
      </c>
      <c r="F296" s="53">
        <f t="shared" si="91"/>
        <v>130</v>
      </c>
      <c r="G296" s="49">
        <v>710</v>
      </c>
      <c r="H296" s="4">
        <f>G296*E296</f>
        <v>7.1000000000000005</v>
      </c>
      <c r="I296" s="7">
        <f t="shared" si="88"/>
        <v>923</v>
      </c>
      <c r="J296" s="9">
        <f t="shared" si="89"/>
        <v>1.3</v>
      </c>
    </row>
    <row r="297" spans="1:15" ht="15.75" customHeight="1">
      <c r="A297" s="181"/>
      <c r="B297" s="64">
        <f t="shared" si="90"/>
        <v>2</v>
      </c>
      <c r="C297" s="223"/>
      <c r="D297" s="42" t="s">
        <v>87</v>
      </c>
      <c r="E297" s="6">
        <v>5.8000000000000003E-2</v>
      </c>
      <c r="F297" s="53">
        <f t="shared" si="91"/>
        <v>130</v>
      </c>
      <c r="G297" s="49">
        <v>82</v>
      </c>
      <c r="H297" s="4">
        <f>G297*E297</f>
        <v>4.7560000000000002</v>
      </c>
      <c r="I297" s="7">
        <f>J297*G297</f>
        <v>618.28</v>
      </c>
      <c r="J297" s="9">
        <f>F297*E297</f>
        <v>7.54</v>
      </c>
    </row>
    <row r="298" spans="1:15" ht="15.75" customHeight="1">
      <c r="A298" s="181"/>
      <c r="B298" s="64">
        <f t="shared" si="90"/>
        <v>2</v>
      </c>
      <c r="C298" s="218" t="s">
        <v>92</v>
      </c>
      <c r="D298" s="41" t="s">
        <v>25</v>
      </c>
      <c r="E298" s="6">
        <v>4.5999999999999999E-2</v>
      </c>
      <c r="F298" s="53">
        <f t="shared" si="91"/>
        <v>130</v>
      </c>
      <c r="G298" s="62">
        <v>150</v>
      </c>
      <c r="H298" s="48">
        <f>G298*E298</f>
        <v>6.8999999999999995</v>
      </c>
      <c r="I298" s="48">
        <f>J298*G298</f>
        <v>896.99999999999989</v>
      </c>
      <c r="J298" s="6">
        <f>F298*E298</f>
        <v>5.9799999999999995</v>
      </c>
    </row>
    <row r="299" spans="1:15" s="17" customFormat="1" ht="15.75" customHeight="1">
      <c r="A299" s="181"/>
      <c r="B299" s="64">
        <f t="shared" si="90"/>
        <v>2</v>
      </c>
      <c r="C299" s="219"/>
      <c r="D299" s="41" t="s">
        <v>12</v>
      </c>
      <c r="E299" s="6">
        <v>2.4E-2</v>
      </c>
      <c r="F299" s="53">
        <f t="shared" si="91"/>
        <v>130</v>
      </c>
      <c r="G299" s="49">
        <v>46</v>
      </c>
      <c r="H299" s="4">
        <f t="shared" ref="H299:H302" si="93">G299*E299</f>
        <v>1.1040000000000001</v>
      </c>
      <c r="I299" s="7">
        <f t="shared" si="88"/>
        <v>143.52000000000001</v>
      </c>
      <c r="J299" s="9">
        <f t="shared" si="89"/>
        <v>3.12</v>
      </c>
      <c r="K299"/>
      <c r="L299" s="19"/>
      <c r="N299" s="25"/>
    </row>
    <row r="300" spans="1:15" ht="15.75" customHeight="1">
      <c r="A300" s="181"/>
      <c r="B300" s="64">
        <f t="shared" si="90"/>
        <v>2</v>
      </c>
      <c r="C300" s="219"/>
      <c r="D300" s="41" t="s">
        <v>13</v>
      </c>
      <c r="E300" s="45">
        <v>2.0000000000000001E-4</v>
      </c>
      <c r="F300" s="53">
        <f t="shared" si="91"/>
        <v>130</v>
      </c>
      <c r="G300" s="49">
        <v>440</v>
      </c>
      <c r="H300" s="4">
        <f t="shared" si="93"/>
        <v>8.8000000000000009E-2</v>
      </c>
      <c r="I300" s="7">
        <f t="shared" si="88"/>
        <v>11.440000000000001</v>
      </c>
      <c r="J300" s="9">
        <f t="shared" si="89"/>
        <v>2.6000000000000002E-2</v>
      </c>
    </row>
    <row r="301" spans="1:15" ht="15.75" customHeight="1">
      <c r="A301" s="181"/>
      <c r="B301" s="64">
        <f t="shared" si="90"/>
        <v>2</v>
      </c>
      <c r="C301" s="220"/>
      <c r="D301" s="41" t="s">
        <v>79</v>
      </c>
      <c r="E301" s="6">
        <v>0.17199999999999999</v>
      </c>
      <c r="F301" s="53">
        <f t="shared" si="91"/>
        <v>130</v>
      </c>
      <c r="G301" s="49"/>
      <c r="H301" s="4"/>
      <c r="I301" s="7"/>
      <c r="J301" s="9">
        <f t="shared" si="89"/>
        <v>22.36</v>
      </c>
      <c r="M301"/>
      <c r="N301"/>
      <c r="O301"/>
    </row>
    <row r="302" spans="1:15" ht="15.75" customHeight="1">
      <c r="A302" s="181"/>
      <c r="B302" s="64">
        <f t="shared" si="90"/>
        <v>2</v>
      </c>
      <c r="C302" s="3" t="s">
        <v>38</v>
      </c>
      <c r="D302" s="46" t="s">
        <v>38</v>
      </c>
      <c r="E302" s="6">
        <v>0.04</v>
      </c>
      <c r="F302" s="53">
        <f t="shared" si="91"/>
        <v>130</v>
      </c>
      <c r="G302" s="49">
        <v>32</v>
      </c>
      <c r="H302" s="4">
        <f t="shared" si="93"/>
        <v>1.28</v>
      </c>
      <c r="I302" s="7">
        <f t="shared" si="88"/>
        <v>166.4</v>
      </c>
      <c r="J302" s="9">
        <f t="shared" si="89"/>
        <v>5.2</v>
      </c>
    </row>
    <row r="303" spans="1:15" ht="15.75" customHeight="1">
      <c r="A303" s="181"/>
      <c r="B303" s="64">
        <f t="shared" si="90"/>
        <v>2</v>
      </c>
      <c r="C303" s="38" t="s">
        <v>22</v>
      </c>
      <c r="D303" s="44" t="s">
        <v>22</v>
      </c>
      <c r="E303" s="6">
        <v>0.05</v>
      </c>
      <c r="F303" s="53">
        <f t="shared" si="91"/>
        <v>130</v>
      </c>
      <c r="G303" s="50">
        <v>88</v>
      </c>
      <c r="H303" s="4">
        <f>G303*E303</f>
        <v>4.4000000000000004</v>
      </c>
      <c r="I303" s="7">
        <f t="shared" si="88"/>
        <v>572</v>
      </c>
      <c r="J303" s="9">
        <f t="shared" si="89"/>
        <v>6.5</v>
      </c>
    </row>
    <row r="304" spans="1:15" ht="15.75" customHeight="1">
      <c r="A304" s="210" t="s">
        <v>41</v>
      </c>
      <c r="B304" s="210"/>
      <c r="C304" s="210"/>
      <c r="D304" s="210"/>
      <c r="E304" s="36"/>
      <c r="F304" s="36"/>
      <c r="G304" s="36"/>
      <c r="H304" s="2">
        <f>SUM(H282:H303)</f>
        <v>61</v>
      </c>
      <c r="I304" s="2">
        <f>SUM(I282:I303)</f>
        <v>7929.9999999999991</v>
      </c>
      <c r="J304" s="2">
        <f>SUM(J282:J303)</f>
        <v>125.6648282828283</v>
      </c>
    </row>
    <row r="305" spans="1:14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137860</v>
      </c>
      <c r="J305" s="31">
        <f>J27+J49+J73+J90+J128+J152+J177+J200+J233+J259+J281+J304</f>
        <v>2101.5728282828286</v>
      </c>
    </row>
    <row r="306" spans="1:14" customFormat="1" ht="15" customHeight="1"/>
    <row r="308" spans="1:14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4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4">
      <c r="N310" s="14"/>
    </row>
    <row r="312" spans="1:14">
      <c r="I312" s="21"/>
    </row>
  </sheetData>
  <sheetProtection password="CF66" sheet="1" objects="1" scenarios="1"/>
  <mergeCells count="91">
    <mergeCell ref="N43:P43"/>
    <mergeCell ref="N44:P44"/>
    <mergeCell ref="F309:J309"/>
    <mergeCell ref="C41:C42"/>
    <mergeCell ref="C43:C46"/>
    <mergeCell ref="A49:D49"/>
    <mergeCell ref="A54:B54"/>
    <mergeCell ref="A55:A72"/>
    <mergeCell ref="C55:C60"/>
    <mergeCell ref="C61:C65"/>
    <mergeCell ref="C66:C67"/>
    <mergeCell ref="C68:C71"/>
    <mergeCell ref="A73:D73"/>
    <mergeCell ref="A74:A89"/>
    <mergeCell ref="C74:C77"/>
    <mergeCell ref="C78:C83"/>
    <mergeCell ref="K2:Q2"/>
    <mergeCell ref="A3:J3"/>
    <mergeCell ref="K3:Q3"/>
    <mergeCell ref="A5:B5"/>
    <mergeCell ref="A6:A26"/>
    <mergeCell ref="C7:C16"/>
    <mergeCell ref="C17:C21"/>
    <mergeCell ref="C22:C25"/>
    <mergeCell ref="A2:J2"/>
    <mergeCell ref="A27:D27"/>
    <mergeCell ref="A28:A48"/>
    <mergeCell ref="C28:C29"/>
    <mergeCell ref="C30:C35"/>
    <mergeCell ref="C36:C40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304:D304"/>
    <mergeCell ref="A305:H305"/>
    <mergeCell ref="A308:C308"/>
    <mergeCell ref="F308:J308"/>
    <mergeCell ref="A281:D281"/>
    <mergeCell ref="A282:A303"/>
    <mergeCell ref="C282:C286"/>
    <mergeCell ref="C287:C292"/>
    <mergeCell ref="C293:C297"/>
    <mergeCell ref="C298:C301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S312"/>
  <sheetViews>
    <sheetView view="pageLayout" zoomScale="80" zoomScalePageLayoutView="80" workbookViewId="0">
      <selection activeCell="M6" sqref="M6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9.28515625" customWidth="1"/>
    <col min="12" max="12" width="25" style="14" customWidth="1"/>
    <col min="13" max="13" width="22.140625" style="14" customWidth="1"/>
    <col min="14" max="14" width="9.140625" style="23" customWidth="1"/>
    <col min="15" max="15" width="15.42578125" style="14" customWidth="1"/>
    <col min="16" max="16" width="7.7109375" style="14" customWidth="1"/>
    <col min="17" max="17" width="6.7109375" style="14" customWidth="1"/>
    <col min="18" max="16384" width="9.140625" style="14"/>
  </cols>
  <sheetData>
    <row r="2" spans="1:18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109</v>
      </c>
      <c r="L2" s="246"/>
      <c r="M2" s="246"/>
      <c r="N2" s="246"/>
      <c r="O2" s="246"/>
      <c r="P2" s="246"/>
      <c r="Q2" s="246"/>
      <c r="R2" s="22"/>
    </row>
    <row r="3" spans="1:18" s="15" customFormat="1" ht="15.6" customHeight="1">
      <c r="A3" s="207" t="s">
        <v>104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104</v>
      </c>
      <c r="L3" s="247"/>
      <c r="M3" s="247"/>
      <c r="N3" s="247"/>
      <c r="O3" s="247"/>
      <c r="P3" s="247"/>
      <c r="Q3" s="247"/>
      <c r="R3" s="40"/>
    </row>
    <row r="4" spans="1:18" s="15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>
      <c r="A6" s="232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v>11</v>
      </c>
      <c r="G6" s="49">
        <v>120</v>
      </c>
      <c r="H6" s="54">
        <f>G6*E6</f>
        <v>7.1999999999999993</v>
      </c>
      <c r="I6" s="55">
        <f>J6*G6</f>
        <v>79.199999999999989</v>
      </c>
      <c r="J6" s="56">
        <f>F6*E6</f>
        <v>0.65999999999999992</v>
      </c>
      <c r="L6" s="41" t="s">
        <v>3</v>
      </c>
      <c r="M6" s="56">
        <f>J6+J107</f>
        <v>0.83</v>
      </c>
      <c r="N6" s="51">
        <v>120</v>
      </c>
      <c r="O6" s="57">
        <f>M6*N6</f>
        <v>99.6</v>
      </c>
    </row>
    <row r="7" spans="1:18" ht="15.75" customHeight="1">
      <c r="A7" s="233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11</v>
      </c>
      <c r="G7" s="49">
        <v>25</v>
      </c>
      <c r="H7" s="54">
        <f t="shared" ref="H7:H26" si="0">G7*E7</f>
        <v>0.625</v>
      </c>
      <c r="I7" s="55">
        <f t="shared" ref="I7:I26" si="1">J7*G7</f>
        <v>6.8750000000000009</v>
      </c>
      <c r="J7" s="56">
        <f t="shared" ref="J7:J26" si="2">F7*E7</f>
        <v>0.27500000000000002</v>
      </c>
      <c r="L7" s="41" t="s">
        <v>4</v>
      </c>
      <c r="M7" s="56">
        <f>J7+J178+J238+J282</f>
        <v>0.68500000000000005</v>
      </c>
      <c r="N7" s="51">
        <v>25</v>
      </c>
      <c r="O7" s="57">
        <f t="shared" ref="O7:O38" si="3">M7*N7</f>
        <v>17.125</v>
      </c>
    </row>
    <row r="8" spans="1:18" ht="15.75" customHeight="1">
      <c r="A8" s="233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11</v>
      </c>
      <c r="G8" s="50">
        <v>20</v>
      </c>
      <c r="H8" s="54">
        <f t="shared" si="0"/>
        <v>1</v>
      </c>
      <c r="I8" s="55">
        <f t="shared" si="1"/>
        <v>11</v>
      </c>
      <c r="J8" s="56">
        <f t="shared" si="2"/>
        <v>0.55000000000000004</v>
      </c>
      <c r="L8" s="41" t="s">
        <v>6</v>
      </c>
      <c r="M8" s="56">
        <f>J8+J28+J55+J129+J159+J211+J234+J239+J263</f>
        <v>1.6980000000000004</v>
      </c>
      <c r="N8" s="51">
        <v>20</v>
      </c>
      <c r="O8" s="57">
        <f t="shared" si="3"/>
        <v>33.960000000000008</v>
      </c>
    </row>
    <row r="9" spans="1:18" ht="15.75" customHeight="1">
      <c r="A9" s="233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11</v>
      </c>
      <c r="G9" s="51">
        <v>28</v>
      </c>
      <c r="H9" s="54">
        <f t="shared" si="0"/>
        <v>0.75600000000000001</v>
      </c>
      <c r="I9" s="55">
        <f t="shared" si="1"/>
        <v>8.3159999999999989</v>
      </c>
      <c r="J9" s="56">
        <f t="shared" si="2"/>
        <v>0.29699999999999999</v>
      </c>
      <c r="L9" s="41" t="s">
        <v>8</v>
      </c>
      <c r="M9" s="56">
        <f>J9+J30+J57+J66+J78+J111+J133+J144+J161+J165+J183+J216+J240+J253+J265+J274+J287</f>
        <v>6.7990000000000013</v>
      </c>
      <c r="N9" s="51">
        <v>28</v>
      </c>
      <c r="O9" s="57">
        <f t="shared" si="3"/>
        <v>190.37200000000004</v>
      </c>
    </row>
    <row r="10" spans="1:18" ht="15.75" customHeight="1">
      <c r="A10" s="233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11</v>
      </c>
      <c r="G10" s="52">
        <v>44</v>
      </c>
      <c r="H10" s="54">
        <f t="shared" si="0"/>
        <v>0.57199999999999995</v>
      </c>
      <c r="I10" s="55">
        <f t="shared" si="1"/>
        <v>6.2919999999999998</v>
      </c>
      <c r="J10" s="56">
        <f t="shared" si="2"/>
        <v>0.14299999999999999</v>
      </c>
      <c r="L10" s="41" t="s">
        <v>9</v>
      </c>
      <c r="M10" s="56">
        <f>J10+J19+J32+J59+J74+J80+J113+J119+J132+J135+J163+J167+J179+J185+J190+J214+J218+J224+J241+J267+J283+J289+J294</f>
        <v>1.3670000000000002</v>
      </c>
      <c r="N10" s="51">
        <v>44</v>
      </c>
      <c r="O10" s="57">
        <f t="shared" si="3"/>
        <v>60.14800000000001</v>
      </c>
    </row>
    <row r="11" spans="1:18" ht="15.75" customHeight="1">
      <c r="A11" s="233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11</v>
      </c>
      <c r="G11" s="49">
        <v>28</v>
      </c>
      <c r="H11" s="54">
        <f t="shared" si="0"/>
        <v>0.33600000000000002</v>
      </c>
      <c r="I11" s="55">
        <f t="shared" si="1"/>
        <v>3.6960000000000002</v>
      </c>
      <c r="J11" s="56">
        <f t="shared" si="2"/>
        <v>0.13200000000000001</v>
      </c>
      <c r="L11" s="41" t="s">
        <v>11</v>
      </c>
      <c r="M11" s="56">
        <f>J11+J20+J33+J60+J81+J85+J108+J114+J120+J136+J142+J164+J168++J186+J191+J219+J225+J242+J268+J290+J295</f>
        <v>1.0630000000000002</v>
      </c>
      <c r="N11" s="51">
        <v>28</v>
      </c>
      <c r="O11" s="57">
        <f t="shared" si="3"/>
        <v>29.764000000000003</v>
      </c>
    </row>
    <row r="12" spans="1:18" ht="15.75" customHeight="1">
      <c r="A12" s="233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11</v>
      </c>
      <c r="G12" s="49">
        <v>170</v>
      </c>
      <c r="H12" s="54">
        <f t="shared" si="0"/>
        <v>1.2749999999999999</v>
      </c>
      <c r="I12" s="55">
        <f t="shared" si="1"/>
        <v>14.024999999999999</v>
      </c>
      <c r="J12" s="56">
        <f t="shared" si="2"/>
        <v>8.249999999999999E-2</v>
      </c>
      <c r="L12" s="41" t="s">
        <v>45</v>
      </c>
      <c r="M12" s="56">
        <f>J12+J63+J116+J141+J221+J243+J271</f>
        <v>0.32550000000000001</v>
      </c>
      <c r="N12" s="51">
        <v>170</v>
      </c>
      <c r="O12" s="57">
        <f t="shared" si="3"/>
        <v>55.335000000000001</v>
      </c>
    </row>
    <row r="13" spans="1:18" ht="15.75" customHeight="1">
      <c r="A13" s="233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11</v>
      </c>
      <c r="G13" s="49">
        <v>710</v>
      </c>
      <c r="H13" s="54">
        <f t="shared" si="0"/>
        <v>3.5500000000000003</v>
      </c>
      <c r="I13" s="55">
        <f t="shared" si="1"/>
        <v>39.049999999999997</v>
      </c>
      <c r="J13" s="56">
        <f t="shared" si="2"/>
        <v>5.5E-2</v>
      </c>
      <c r="L13" s="41" t="s">
        <v>27</v>
      </c>
      <c r="M13" s="56">
        <f>J13+J18+J42+J67+J87+J122+J145+J172+J174+J192+J227+J244+J254+J275+J296</f>
        <v>0.40000000000000008</v>
      </c>
      <c r="N13" s="51">
        <v>710</v>
      </c>
      <c r="O13" s="57">
        <f t="shared" si="3"/>
        <v>284.00000000000006</v>
      </c>
    </row>
    <row r="14" spans="1:18" ht="15.75" customHeight="1">
      <c r="A14" s="233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11</v>
      </c>
      <c r="G14" s="49">
        <v>46</v>
      </c>
      <c r="H14" s="54">
        <f t="shared" si="0"/>
        <v>0.115</v>
      </c>
      <c r="I14" s="55">
        <f t="shared" si="1"/>
        <v>1.2649999999999999</v>
      </c>
      <c r="J14" s="56">
        <f t="shared" si="2"/>
        <v>2.75E-2</v>
      </c>
      <c r="L14" s="41" t="s">
        <v>12</v>
      </c>
      <c r="M14" s="56">
        <f>J14+J23+J44+J69+J77+J124+J148+J181+J195+J229+J245+J277+J285+J299</f>
        <v>0.97250000000000014</v>
      </c>
      <c r="N14" s="51">
        <v>46</v>
      </c>
      <c r="O14" s="57">
        <f t="shared" si="3"/>
        <v>44.735000000000007</v>
      </c>
    </row>
    <row r="15" spans="1:18" ht="15.75" customHeight="1">
      <c r="A15" s="233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11</v>
      </c>
      <c r="G15" s="49">
        <v>440</v>
      </c>
      <c r="H15" s="54">
        <f t="shared" si="0"/>
        <v>0.17600000000000002</v>
      </c>
      <c r="I15" s="57">
        <f t="shared" si="1"/>
        <v>1.9360000000000002</v>
      </c>
      <c r="J15" s="56">
        <f t="shared" si="2"/>
        <v>4.4000000000000003E-3</v>
      </c>
      <c r="L15" s="41" t="s">
        <v>13</v>
      </c>
      <c r="M15" s="56">
        <f>J15+J24+J45+J70+J125+J149+J180+J196+J230+J246+J278+J284+J300</f>
        <v>1.4800000000000001E-2</v>
      </c>
      <c r="N15" s="51">
        <v>440</v>
      </c>
      <c r="O15" s="57">
        <f t="shared" si="3"/>
        <v>6.5120000000000005</v>
      </c>
    </row>
    <row r="16" spans="1:18" ht="15.75" customHeight="1">
      <c r="A16" s="233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11</v>
      </c>
      <c r="G16" s="49"/>
      <c r="H16" s="54"/>
      <c r="I16" s="55"/>
      <c r="J16" s="56">
        <f>F16*E16</f>
        <v>2.2000000000000002</v>
      </c>
      <c r="L16" s="41" t="s">
        <v>81</v>
      </c>
      <c r="M16" s="56">
        <f>J17+J36+J61+J110+J118+J139+J215+J223+J248+J269</f>
        <v>3.408893939393939</v>
      </c>
      <c r="N16" s="51">
        <v>330</v>
      </c>
      <c r="O16" s="57">
        <f t="shared" si="3"/>
        <v>1124.9349999999999</v>
      </c>
    </row>
    <row r="17" spans="1:15" ht="15.75" customHeight="1">
      <c r="A17" s="233"/>
      <c r="B17" s="63">
        <f t="shared" si="4"/>
        <v>2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5"/>
        <v>11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304.07299999999992</v>
      </c>
      <c r="J17" s="56">
        <f t="shared" si="2"/>
        <v>0.9214333333333331</v>
      </c>
      <c r="L17" s="41" t="s">
        <v>87</v>
      </c>
      <c r="M17" s="56">
        <f>J21+J86+J112+J193+J217+J297</f>
        <v>0.998</v>
      </c>
      <c r="N17" s="51">
        <v>82</v>
      </c>
      <c r="O17" s="57">
        <f t="shared" si="3"/>
        <v>81.835999999999999</v>
      </c>
    </row>
    <row r="18" spans="1:15" ht="15.75" customHeight="1">
      <c r="A18" s="233"/>
      <c r="B18" s="63">
        <f t="shared" si="4"/>
        <v>2</v>
      </c>
      <c r="C18" s="238"/>
      <c r="D18" s="41" t="s">
        <v>27</v>
      </c>
      <c r="E18" s="58">
        <v>8.0000000000000002E-3</v>
      </c>
      <c r="F18" s="53">
        <f t="shared" si="5"/>
        <v>11</v>
      </c>
      <c r="G18" s="49">
        <v>710</v>
      </c>
      <c r="H18" s="54">
        <f t="shared" si="0"/>
        <v>5.68</v>
      </c>
      <c r="I18" s="55">
        <f t="shared" si="1"/>
        <v>62.48</v>
      </c>
      <c r="J18" s="56">
        <f t="shared" si="2"/>
        <v>8.7999999999999995E-2</v>
      </c>
      <c r="L18" s="41" t="s">
        <v>74</v>
      </c>
      <c r="M18" s="56">
        <f>J22+J43+J147+J228</f>
        <v>0.44</v>
      </c>
      <c r="N18" s="51">
        <v>250</v>
      </c>
      <c r="O18" s="57">
        <f t="shared" si="3"/>
        <v>110</v>
      </c>
    </row>
    <row r="19" spans="1:15" ht="15.75" customHeight="1">
      <c r="A19" s="233"/>
      <c r="B19" s="63">
        <f t="shared" si="4"/>
        <v>2</v>
      </c>
      <c r="C19" s="238"/>
      <c r="D19" s="41" t="s">
        <v>9</v>
      </c>
      <c r="E19" s="58">
        <v>1.6E-2</v>
      </c>
      <c r="F19" s="53">
        <f t="shared" si="5"/>
        <v>11</v>
      </c>
      <c r="G19" s="49">
        <v>44</v>
      </c>
      <c r="H19" s="54">
        <f t="shared" si="0"/>
        <v>0.70399999999999996</v>
      </c>
      <c r="I19" s="55">
        <f t="shared" si="1"/>
        <v>7.7439999999999998</v>
      </c>
      <c r="J19" s="56">
        <f t="shared" si="2"/>
        <v>0.17599999999999999</v>
      </c>
      <c r="L19" s="41" t="s">
        <v>38</v>
      </c>
      <c r="M19" s="56">
        <f>J26+J47+J72+J89+J127+J151+J176+J198+J232+J257+J280+J302+J37+J249</f>
        <v>2.1340000000000003</v>
      </c>
      <c r="N19" s="51">
        <v>32</v>
      </c>
      <c r="O19" s="57">
        <f t="shared" si="3"/>
        <v>68.288000000000011</v>
      </c>
    </row>
    <row r="20" spans="1:15" ht="15.75" customHeight="1">
      <c r="A20" s="233"/>
      <c r="B20" s="63">
        <f t="shared" si="4"/>
        <v>2</v>
      </c>
      <c r="C20" s="238"/>
      <c r="D20" s="41" t="s">
        <v>11</v>
      </c>
      <c r="E20" s="58">
        <v>1.0999999999999999E-2</v>
      </c>
      <c r="F20" s="53">
        <f t="shared" si="5"/>
        <v>11</v>
      </c>
      <c r="G20" s="49">
        <v>28</v>
      </c>
      <c r="H20" s="54">
        <f t="shared" si="0"/>
        <v>0.308</v>
      </c>
      <c r="I20" s="55">
        <f t="shared" si="1"/>
        <v>3.3879999999999999</v>
      </c>
      <c r="J20" s="56">
        <f t="shared" si="2"/>
        <v>0.121</v>
      </c>
      <c r="L20" s="41" t="s">
        <v>14</v>
      </c>
      <c r="M20" s="56">
        <f>J68+J75+J194+J276</f>
        <v>0.70199999999999996</v>
      </c>
      <c r="N20" s="51">
        <v>100</v>
      </c>
      <c r="O20" s="57">
        <f t="shared" si="3"/>
        <v>70.199999999999989</v>
      </c>
    </row>
    <row r="21" spans="1:15" ht="15.75" customHeight="1">
      <c r="A21" s="233"/>
      <c r="B21" s="63">
        <f t="shared" si="4"/>
        <v>2</v>
      </c>
      <c r="C21" s="238"/>
      <c r="D21" s="41" t="s">
        <v>87</v>
      </c>
      <c r="E21" s="58">
        <v>4.5999999999999999E-2</v>
      </c>
      <c r="F21" s="53">
        <f t="shared" si="5"/>
        <v>11</v>
      </c>
      <c r="G21" s="49">
        <v>82</v>
      </c>
      <c r="H21" s="54">
        <f t="shared" si="0"/>
        <v>3.7719999999999998</v>
      </c>
      <c r="I21" s="55">
        <f t="shared" si="1"/>
        <v>41.491999999999997</v>
      </c>
      <c r="J21" s="56">
        <f t="shared" si="2"/>
        <v>0.50600000000000001</v>
      </c>
      <c r="L21" s="42" t="s">
        <v>7</v>
      </c>
      <c r="M21" s="56">
        <f>J29+J34+J40+J56+J82+J109+J115+J131+J137+J140+J160+J169+J182+J187+J213+J220+J237+J252+J264+J286+J291</f>
        <v>0.30100000000000005</v>
      </c>
      <c r="N21" s="51">
        <v>90</v>
      </c>
      <c r="O21" s="57">
        <f t="shared" si="3"/>
        <v>27.090000000000003</v>
      </c>
    </row>
    <row r="22" spans="1:15" ht="15.75" customHeight="1">
      <c r="A22" s="233"/>
      <c r="B22" s="63">
        <f t="shared" si="4"/>
        <v>2</v>
      </c>
      <c r="C22" s="218" t="s">
        <v>39</v>
      </c>
      <c r="D22" s="41" t="s">
        <v>74</v>
      </c>
      <c r="E22" s="58">
        <v>0.02</v>
      </c>
      <c r="F22" s="53">
        <f t="shared" si="5"/>
        <v>11</v>
      </c>
      <c r="G22" s="49">
        <v>250</v>
      </c>
      <c r="H22" s="54">
        <f t="shared" si="0"/>
        <v>5</v>
      </c>
      <c r="I22" s="55">
        <f t="shared" si="1"/>
        <v>55</v>
      </c>
      <c r="J22" s="56">
        <f t="shared" si="2"/>
        <v>0.22</v>
      </c>
      <c r="L22" s="42" t="s">
        <v>18</v>
      </c>
      <c r="M22" s="56">
        <f>J31+J184+J288</f>
        <v>0.2</v>
      </c>
      <c r="N22" s="51">
        <v>52</v>
      </c>
      <c r="O22" s="57">
        <f t="shared" si="3"/>
        <v>10.4</v>
      </c>
    </row>
    <row r="23" spans="1:15" ht="15.75" customHeight="1">
      <c r="A23" s="233"/>
      <c r="B23" s="63">
        <f t="shared" si="4"/>
        <v>2</v>
      </c>
      <c r="C23" s="219"/>
      <c r="D23" s="41" t="s">
        <v>12</v>
      </c>
      <c r="E23" s="58">
        <v>0.02</v>
      </c>
      <c r="F23" s="53">
        <f t="shared" si="5"/>
        <v>11</v>
      </c>
      <c r="G23" s="49">
        <v>46</v>
      </c>
      <c r="H23" s="54">
        <f t="shared" si="0"/>
        <v>0.92</v>
      </c>
      <c r="I23" s="55">
        <f t="shared" si="1"/>
        <v>10.119999999999999</v>
      </c>
      <c r="J23" s="56">
        <f t="shared" si="2"/>
        <v>0.22</v>
      </c>
      <c r="L23" s="42" t="s">
        <v>69</v>
      </c>
      <c r="M23" s="56">
        <f>J38+J146+J250+J255</f>
        <v>0.24</v>
      </c>
      <c r="N23" s="51">
        <v>90</v>
      </c>
      <c r="O23" s="57">
        <f t="shared" si="3"/>
        <v>21.599999999999998</v>
      </c>
    </row>
    <row r="24" spans="1:15" ht="15.75" customHeight="1">
      <c r="A24" s="233"/>
      <c r="B24" s="63">
        <f t="shared" si="4"/>
        <v>2</v>
      </c>
      <c r="C24" s="219"/>
      <c r="D24" s="41" t="s">
        <v>13</v>
      </c>
      <c r="E24" s="59">
        <v>2.0000000000000001E-4</v>
      </c>
      <c r="F24" s="53">
        <f t="shared" si="5"/>
        <v>11</v>
      </c>
      <c r="G24" s="49">
        <v>440</v>
      </c>
      <c r="H24" s="54">
        <f t="shared" si="0"/>
        <v>8.8000000000000009E-2</v>
      </c>
      <c r="I24" s="57">
        <f t="shared" si="1"/>
        <v>0.96800000000000008</v>
      </c>
      <c r="J24" s="56">
        <f>F24*E24</f>
        <v>2.2000000000000001E-3</v>
      </c>
      <c r="L24" s="42" t="s">
        <v>19</v>
      </c>
      <c r="M24" s="56">
        <f>J39+J251</f>
        <v>0.03</v>
      </c>
      <c r="N24" s="51">
        <v>100</v>
      </c>
      <c r="O24" s="57">
        <f t="shared" si="3"/>
        <v>3</v>
      </c>
    </row>
    <row r="25" spans="1:15" ht="15.75" customHeight="1">
      <c r="A25" s="233"/>
      <c r="B25" s="63">
        <f t="shared" si="4"/>
        <v>2</v>
      </c>
      <c r="C25" s="220"/>
      <c r="D25" s="41" t="s">
        <v>79</v>
      </c>
      <c r="E25" s="58">
        <v>0.2</v>
      </c>
      <c r="F25" s="53">
        <f t="shared" si="5"/>
        <v>11</v>
      </c>
      <c r="G25" s="49"/>
      <c r="H25" s="54"/>
      <c r="I25" s="55"/>
      <c r="J25" s="56">
        <f t="shared" si="2"/>
        <v>2.2000000000000002</v>
      </c>
      <c r="L25" s="42" t="s">
        <v>21</v>
      </c>
      <c r="M25" s="56">
        <f>J41+J173</f>
        <v>0.36599999999999999</v>
      </c>
      <c r="N25" s="51">
        <v>90</v>
      </c>
      <c r="O25" s="57">
        <f t="shared" si="3"/>
        <v>32.94</v>
      </c>
    </row>
    <row r="26" spans="1:15" ht="15.75" customHeight="1">
      <c r="A26" s="233"/>
      <c r="B26" s="63">
        <f t="shared" si="4"/>
        <v>2</v>
      </c>
      <c r="C26" s="71" t="s">
        <v>38</v>
      </c>
      <c r="D26" s="41" t="s">
        <v>38</v>
      </c>
      <c r="E26" s="58">
        <v>0.04</v>
      </c>
      <c r="F26" s="53">
        <f t="shared" si="5"/>
        <v>11</v>
      </c>
      <c r="G26" s="49">
        <v>32</v>
      </c>
      <c r="H26" s="54">
        <f t="shared" si="0"/>
        <v>1.28</v>
      </c>
      <c r="I26" s="55">
        <f t="shared" si="1"/>
        <v>14.08</v>
      </c>
      <c r="J26" s="56">
        <f t="shared" si="2"/>
        <v>0.44</v>
      </c>
      <c r="L26" s="41" t="s">
        <v>70</v>
      </c>
      <c r="M26" s="56">
        <f>J48</f>
        <v>0.4</v>
      </c>
      <c r="N26" s="51">
        <v>94</v>
      </c>
      <c r="O26" s="57">
        <f t="shared" si="3"/>
        <v>37.6</v>
      </c>
    </row>
    <row r="27" spans="1:15" ht="15.75" customHeight="1">
      <c r="A27" s="210" t="s">
        <v>41</v>
      </c>
      <c r="B27" s="210"/>
      <c r="C27" s="210"/>
      <c r="D27" s="210"/>
      <c r="E27" s="68"/>
      <c r="F27" s="68"/>
      <c r="G27" s="68"/>
      <c r="H27" s="2">
        <f>SUM(H6:H26)</f>
        <v>60.999999999999993</v>
      </c>
      <c r="I27" s="2">
        <f>SUM(I6:I26)</f>
        <v>671</v>
      </c>
      <c r="J27" s="2">
        <f>SUM(J6:J26)</f>
        <v>9.3210333333333342</v>
      </c>
      <c r="L27" s="41" t="s">
        <v>10</v>
      </c>
      <c r="M27" s="56">
        <f>J58+J162+J266</f>
        <v>0.35000000000000003</v>
      </c>
      <c r="N27" s="51">
        <v>86</v>
      </c>
      <c r="O27" s="57">
        <f t="shared" si="3"/>
        <v>30.1</v>
      </c>
    </row>
    <row r="28" spans="1:15" ht="15.75" customHeight="1">
      <c r="A28" s="239" t="s">
        <v>52</v>
      </c>
      <c r="B28" s="60">
        <v>1</v>
      </c>
      <c r="C28" s="244" t="s">
        <v>20</v>
      </c>
      <c r="D28" s="42" t="s">
        <v>6</v>
      </c>
      <c r="E28" s="6">
        <v>7.2999999999999995E-2</v>
      </c>
      <c r="F28" s="50">
        <v>4</v>
      </c>
      <c r="G28" s="51">
        <v>20</v>
      </c>
      <c r="H28" s="5">
        <f>E28*G28</f>
        <v>1.46</v>
      </c>
      <c r="I28" s="7">
        <f t="shared" ref="I28:I47" si="6">J28*G28</f>
        <v>5.84</v>
      </c>
      <c r="J28" s="6">
        <f>F28*E28</f>
        <v>0.29199999999999998</v>
      </c>
      <c r="L28" s="41" t="s">
        <v>57</v>
      </c>
      <c r="M28" s="56">
        <f>J62+J270</f>
        <v>0.36</v>
      </c>
      <c r="N28" s="51">
        <v>120</v>
      </c>
      <c r="O28" s="57">
        <f t="shared" si="3"/>
        <v>43.199999999999996</v>
      </c>
    </row>
    <row r="29" spans="1:15" ht="15.75" customHeight="1">
      <c r="A29" s="239"/>
      <c r="B29" s="63">
        <f>B28</f>
        <v>1</v>
      </c>
      <c r="C29" s="245"/>
      <c r="D29" s="42" t="s">
        <v>7</v>
      </c>
      <c r="E29" s="6">
        <v>4.0000000000000001E-3</v>
      </c>
      <c r="F29" s="54">
        <f>F28</f>
        <v>4</v>
      </c>
      <c r="G29" s="50">
        <v>90</v>
      </c>
      <c r="H29" s="5">
        <f t="shared" ref="H29:H48" si="7">E29*G29</f>
        <v>0.36</v>
      </c>
      <c r="I29" s="7">
        <f t="shared" si="6"/>
        <v>1.44</v>
      </c>
      <c r="J29" s="6">
        <f t="shared" ref="J29:J48" si="8">F29*E29</f>
        <v>1.6E-2</v>
      </c>
      <c r="L29" s="41" t="s">
        <v>24</v>
      </c>
      <c r="M29" s="56">
        <f>J64+J272</f>
        <v>2.4E-2</v>
      </c>
      <c r="N29" s="51">
        <v>200</v>
      </c>
      <c r="O29" s="57">
        <f t="shared" si="3"/>
        <v>4.8</v>
      </c>
    </row>
    <row r="30" spans="1:15" ht="15.75" customHeight="1">
      <c r="A30" s="239"/>
      <c r="B30" s="63">
        <f t="shared" ref="B30:B48" si="9">B29</f>
        <v>1</v>
      </c>
      <c r="C30" s="240" t="s">
        <v>23</v>
      </c>
      <c r="D30" s="42" t="s">
        <v>8</v>
      </c>
      <c r="E30" s="6">
        <v>0.1</v>
      </c>
      <c r="F30" s="54">
        <f t="shared" ref="F30:F48" si="10">F29</f>
        <v>4</v>
      </c>
      <c r="G30" s="49">
        <v>28</v>
      </c>
      <c r="H30" s="5">
        <f t="shared" si="7"/>
        <v>2.8000000000000003</v>
      </c>
      <c r="I30" s="7">
        <f t="shared" si="6"/>
        <v>11.200000000000001</v>
      </c>
      <c r="J30" s="6">
        <f t="shared" si="8"/>
        <v>0.4</v>
      </c>
      <c r="L30" s="43" t="s">
        <v>15</v>
      </c>
      <c r="M30" s="56">
        <f>J76+J235</f>
        <v>0.04</v>
      </c>
      <c r="N30" s="51">
        <v>140</v>
      </c>
      <c r="O30" s="57">
        <f t="shared" si="3"/>
        <v>5.6000000000000005</v>
      </c>
    </row>
    <row r="31" spans="1:15" ht="15.75" customHeight="1">
      <c r="A31" s="239"/>
      <c r="B31" s="63">
        <f t="shared" si="9"/>
        <v>1</v>
      </c>
      <c r="C31" s="241"/>
      <c r="D31" s="42" t="s">
        <v>18</v>
      </c>
      <c r="E31" s="6">
        <v>0.02</v>
      </c>
      <c r="F31" s="54">
        <f t="shared" si="10"/>
        <v>4</v>
      </c>
      <c r="G31" s="50">
        <v>52</v>
      </c>
      <c r="H31" s="5">
        <f t="shared" si="7"/>
        <v>1.04</v>
      </c>
      <c r="I31" s="7">
        <f t="shared" si="6"/>
        <v>4.16</v>
      </c>
      <c r="J31" s="6">
        <f t="shared" si="8"/>
        <v>0.08</v>
      </c>
      <c r="L31" s="41" t="s">
        <v>61</v>
      </c>
      <c r="M31" s="56">
        <f>J84+J171+J189+J293</f>
        <v>1.2288888888888891</v>
      </c>
      <c r="N31" s="51">
        <v>198</v>
      </c>
      <c r="O31" s="57">
        <f t="shared" si="3"/>
        <v>243.32000000000005</v>
      </c>
    </row>
    <row r="32" spans="1:15" ht="15.75" customHeight="1">
      <c r="A32" s="239"/>
      <c r="B32" s="63">
        <f t="shared" si="9"/>
        <v>1</v>
      </c>
      <c r="C32" s="241"/>
      <c r="D32" s="42" t="s">
        <v>9</v>
      </c>
      <c r="E32" s="6">
        <v>1.2999999999999999E-2</v>
      </c>
      <c r="F32" s="54">
        <f t="shared" si="10"/>
        <v>4</v>
      </c>
      <c r="G32" s="50">
        <v>44</v>
      </c>
      <c r="H32" s="5">
        <f t="shared" si="7"/>
        <v>0.57199999999999995</v>
      </c>
      <c r="I32" s="7">
        <f t="shared" si="6"/>
        <v>2.2879999999999998</v>
      </c>
      <c r="J32" s="6">
        <f t="shared" si="8"/>
        <v>5.1999999999999998E-2</v>
      </c>
      <c r="L32" s="43" t="s">
        <v>65</v>
      </c>
      <c r="M32" s="56">
        <f>J88+J175+J256</f>
        <v>1.2000000000000002</v>
      </c>
      <c r="N32" s="51">
        <v>72</v>
      </c>
      <c r="O32" s="57">
        <f t="shared" si="3"/>
        <v>86.4</v>
      </c>
    </row>
    <row r="33" spans="1:19" ht="15.75" customHeight="1">
      <c r="A33" s="239"/>
      <c r="B33" s="63">
        <f t="shared" si="9"/>
        <v>1</v>
      </c>
      <c r="C33" s="241"/>
      <c r="D33" s="42" t="s">
        <v>11</v>
      </c>
      <c r="E33" s="6">
        <v>1.2E-2</v>
      </c>
      <c r="F33" s="54">
        <f t="shared" si="10"/>
        <v>4</v>
      </c>
      <c r="G33" s="50">
        <v>28</v>
      </c>
      <c r="H33" s="5">
        <f t="shared" si="7"/>
        <v>0.33600000000000002</v>
      </c>
      <c r="I33" s="7">
        <f t="shared" si="6"/>
        <v>1.3440000000000001</v>
      </c>
      <c r="J33" s="6">
        <f t="shared" si="8"/>
        <v>4.8000000000000001E-2</v>
      </c>
      <c r="L33" s="44" t="s">
        <v>22</v>
      </c>
      <c r="M33" s="56">
        <f>J199+J258+J303</f>
        <v>0.4</v>
      </c>
      <c r="N33" s="51">
        <v>88</v>
      </c>
      <c r="O33" s="57">
        <f t="shared" si="3"/>
        <v>35.200000000000003</v>
      </c>
    </row>
    <row r="34" spans="1:19" ht="15.75" customHeight="1">
      <c r="A34" s="239"/>
      <c r="B34" s="63">
        <f t="shared" si="9"/>
        <v>1</v>
      </c>
      <c r="C34" s="241"/>
      <c r="D34" s="42" t="s">
        <v>7</v>
      </c>
      <c r="E34" s="6">
        <v>5.0000000000000001E-3</v>
      </c>
      <c r="F34" s="54">
        <f t="shared" si="10"/>
        <v>4</v>
      </c>
      <c r="G34" s="50">
        <v>90</v>
      </c>
      <c r="H34" s="5">
        <f t="shared" si="7"/>
        <v>0.45</v>
      </c>
      <c r="I34" s="7">
        <f t="shared" si="6"/>
        <v>1.8</v>
      </c>
      <c r="J34" s="6">
        <f t="shared" si="8"/>
        <v>0.02</v>
      </c>
      <c r="L34" s="41" t="s">
        <v>25</v>
      </c>
      <c r="M34" s="56">
        <f>J123+J298</f>
        <v>0.27600000000000002</v>
      </c>
      <c r="N34" s="51">
        <v>150</v>
      </c>
      <c r="O34" s="57">
        <f t="shared" si="3"/>
        <v>41.400000000000006</v>
      </c>
    </row>
    <row r="35" spans="1:19" ht="15.75" customHeight="1">
      <c r="A35" s="239"/>
      <c r="B35" s="63">
        <f t="shared" si="9"/>
        <v>1</v>
      </c>
      <c r="C35" s="242"/>
      <c r="D35" s="42" t="s">
        <v>79</v>
      </c>
      <c r="E35" s="6">
        <v>0.17499999999999999</v>
      </c>
      <c r="F35" s="54">
        <f t="shared" si="10"/>
        <v>4</v>
      </c>
      <c r="G35" s="50"/>
      <c r="H35" s="5"/>
      <c r="I35" s="7"/>
      <c r="J35" s="6">
        <f t="shared" si="8"/>
        <v>0.7</v>
      </c>
      <c r="L35" s="41" t="s">
        <v>17</v>
      </c>
      <c r="M35" s="56">
        <f>J236</f>
        <v>0.02</v>
      </c>
      <c r="N35" s="51">
        <v>150</v>
      </c>
      <c r="O35" s="57">
        <f t="shared" si="3"/>
        <v>3</v>
      </c>
    </row>
    <row r="36" spans="1:19" ht="15.75" customHeight="1">
      <c r="A36" s="239"/>
      <c r="B36" s="63">
        <f t="shared" si="9"/>
        <v>1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0"/>
        <v>4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6"/>
        <v>96.503999999999991</v>
      </c>
      <c r="J36" s="6">
        <f t="shared" si="8"/>
        <v>0.29243636363636361</v>
      </c>
      <c r="L36" s="41" t="s">
        <v>89</v>
      </c>
      <c r="M36" s="56">
        <f>J79+J121+J166+J226</f>
        <v>0.24399999999999999</v>
      </c>
      <c r="N36" s="51">
        <v>50</v>
      </c>
      <c r="O36" s="57">
        <f t="shared" si="3"/>
        <v>12.2</v>
      </c>
    </row>
    <row r="37" spans="1:19" ht="15.75" customHeight="1">
      <c r="A37" s="239"/>
      <c r="B37" s="63">
        <f t="shared" si="9"/>
        <v>1</v>
      </c>
      <c r="C37" s="230"/>
      <c r="D37" s="42" t="s">
        <v>38</v>
      </c>
      <c r="E37" s="6">
        <v>9.0000000000000011E-3</v>
      </c>
      <c r="F37" s="54">
        <f t="shared" si="10"/>
        <v>4</v>
      </c>
      <c r="G37" s="50">
        <v>32</v>
      </c>
      <c r="H37" s="5">
        <f t="shared" si="7"/>
        <v>0.28800000000000003</v>
      </c>
      <c r="I37" s="7">
        <f t="shared" si="6"/>
        <v>1.1520000000000001</v>
      </c>
      <c r="J37" s="6">
        <f t="shared" si="8"/>
        <v>3.6000000000000004E-2</v>
      </c>
      <c r="L37" s="42" t="s">
        <v>35</v>
      </c>
      <c r="M37" s="56">
        <f>J130+J212</f>
        <v>0.14000000000000001</v>
      </c>
      <c r="N37" s="51">
        <v>81</v>
      </c>
      <c r="O37" s="57">
        <f t="shared" si="3"/>
        <v>11.340000000000002</v>
      </c>
    </row>
    <row r="38" spans="1:19" ht="15.75" customHeight="1">
      <c r="A38" s="239"/>
      <c r="B38" s="63">
        <f t="shared" si="9"/>
        <v>1</v>
      </c>
      <c r="C38" s="230"/>
      <c r="D38" s="42" t="s">
        <v>69</v>
      </c>
      <c r="E38" s="6">
        <v>1.2E-2</v>
      </c>
      <c r="F38" s="54">
        <f t="shared" si="10"/>
        <v>4</v>
      </c>
      <c r="G38" s="50">
        <v>90</v>
      </c>
      <c r="H38" s="5">
        <f t="shared" si="7"/>
        <v>1.08</v>
      </c>
      <c r="I38" s="7">
        <f t="shared" si="6"/>
        <v>4.32</v>
      </c>
      <c r="J38" s="6">
        <f t="shared" si="8"/>
        <v>4.8000000000000001E-2</v>
      </c>
      <c r="L38" s="41" t="s">
        <v>73</v>
      </c>
      <c r="M38" s="56">
        <f>J134</f>
        <v>2.5000000000000001E-2</v>
      </c>
      <c r="N38" s="51">
        <v>40</v>
      </c>
      <c r="O38" s="57">
        <f t="shared" si="3"/>
        <v>1</v>
      </c>
    </row>
    <row r="39" spans="1:19" ht="15.75" customHeight="1">
      <c r="A39" s="239"/>
      <c r="B39" s="63">
        <f t="shared" si="9"/>
        <v>1</v>
      </c>
      <c r="C39" s="230"/>
      <c r="D39" s="42" t="s">
        <v>19</v>
      </c>
      <c r="E39" s="6">
        <v>5.0000000000000001E-3</v>
      </c>
      <c r="F39" s="54">
        <f t="shared" si="10"/>
        <v>4</v>
      </c>
      <c r="G39" s="50">
        <v>100</v>
      </c>
      <c r="H39" s="5">
        <f t="shared" si="7"/>
        <v>0.5</v>
      </c>
      <c r="I39" s="7">
        <f t="shared" si="6"/>
        <v>2</v>
      </c>
      <c r="J39" s="6">
        <f t="shared" si="8"/>
        <v>0.02</v>
      </c>
      <c r="L39" s="41" t="s">
        <v>16</v>
      </c>
      <c r="M39" s="56">
        <f>J143</f>
        <v>0.02</v>
      </c>
      <c r="N39" s="51">
        <v>50</v>
      </c>
      <c r="O39" s="57">
        <f>M39*N39</f>
        <v>1</v>
      </c>
    </row>
    <row r="40" spans="1:19" ht="15.75" customHeight="1">
      <c r="A40" s="239"/>
      <c r="B40" s="63">
        <f t="shared" si="9"/>
        <v>1</v>
      </c>
      <c r="C40" s="230"/>
      <c r="D40" s="42" t="s">
        <v>7</v>
      </c>
      <c r="E40" s="6">
        <v>3.0000000000000001E-3</v>
      </c>
      <c r="F40" s="54">
        <f t="shared" si="10"/>
        <v>4</v>
      </c>
      <c r="G40" s="50">
        <v>90</v>
      </c>
      <c r="H40" s="5">
        <f t="shared" si="7"/>
        <v>0.27</v>
      </c>
      <c r="I40" s="7">
        <f t="shared" si="6"/>
        <v>1.08</v>
      </c>
      <c r="J40" s="6">
        <f t="shared" si="8"/>
        <v>1.2E-2</v>
      </c>
      <c r="L40" s="73" t="s">
        <v>41</v>
      </c>
      <c r="M40" s="81">
        <f>SUM(M6:M39)</f>
        <v>27.702582828282825</v>
      </c>
      <c r="N40" s="80"/>
      <c r="O40" s="31">
        <f>SUM(O6:O39)</f>
        <v>2928</v>
      </c>
      <c r="Q40"/>
      <c r="R40"/>
      <c r="S40"/>
    </row>
    <row r="41" spans="1:19" ht="15.75" customHeight="1">
      <c r="A41" s="239"/>
      <c r="B41" s="63">
        <f t="shared" si="9"/>
        <v>1</v>
      </c>
      <c r="C41" s="234" t="s">
        <v>26</v>
      </c>
      <c r="D41" s="42" t="s">
        <v>21</v>
      </c>
      <c r="E41" s="6">
        <v>6.0999999999999999E-2</v>
      </c>
      <c r="F41" s="54">
        <f t="shared" si="10"/>
        <v>4</v>
      </c>
      <c r="G41" s="50">
        <v>90</v>
      </c>
      <c r="H41" s="5">
        <f t="shared" si="7"/>
        <v>5.49</v>
      </c>
      <c r="I41" s="7">
        <f t="shared" si="6"/>
        <v>21.96</v>
      </c>
      <c r="J41" s="6">
        <f t="shared" si="8"/>
        <v>0.24399999999999999</v>
      </c>
      <c r="L41"/>
      <c r="M41"/>
      <c r="N41"/>
      <c r="O41" s="30"/>
      <c r="Q41"/>
      <c r="R41"/>
      <c r="S41"/>
    </row>
    <row r="42" spans="1:19" ht="15.75" customHeight="1">
      <c r="A42" s="239"/>
      <c r="B42" s="63">
        <f t="shared" si="9"/>
        <v>1</v>
      </c>
      <c r="C42" s="234"/>
      <c r="D42" s="42" t="s">
        <v>27</v>
      </c>
      <c r="E42" s="6">
        <v>6.0000000000000001E-3</v>
      </c>
      <c r="F42" s="54">
        <f t="shared" si="10"/>
        <v>4</v>
      </c>
      <c r="G42" s="50">
        <v>710</v>
      </c>
      <c r="H42" s="5">
        <f t="shared" si="7"/>
        <v>4.26</v>
      </c>
      <c r="I42" s="7">
        <f t="shared" si="6"/>
        <v>17.04</v>
      </c>
      <c r="J42" s="6">
        <f t="shared" si="8"/>
        <v>2.4E-2</v>
      </c>
      <c r="L42" s="22"/>
      <c r="M42" s="22"/>
      <c r="N42" s="22"/>
      <c r="O42"/>
      <c r="Q42"/>
      <c r="R42"/>
      <c r="S42"/>
    </row>
    <row r="43" spans="1:19" ht="15.75" customHeight="1">
      <c r="A43" s="239"/>
      <c r="B43" s="63">
        <f t="shared" si="9"/>
        <v>1</v>
      </c>
      <c r="C43" s="218" t="s">
        <v>39</v>
      </c>
      <c r="D43" s="41" t="s">
        <v>76</v>
      </c>
      <c r="E43" s="8">
        <v>0.02</v>
      </c>
      <c r="F43" s="54">
        <f t="shared" si="10"/>
        <v>4</v>
      </c>
      <c r="G43" s="49">
        <v>250</v>
      </c>
      <c r="H43" s="4">
        <f t="shared" ref="H43:H45" si="11">G43*E43</f>
        <v>5</v>
      </c>
      <c r="I43" s="7">
        <f t="shared" si="6"/>
        <v>20</v>
      </c>
      <c r="J43" s="9">
        <f t="shared" si="8"/>
        <v>0.08</v>
      </c>
      <c r="L43" s="69" t="s">
        <v>103</v>
      </c>
      <c r="M43" s="66"/>
      <c r="N43" s="215" t="s">
        <v>105</v>
      </c>
      <c r="O43" s="215"/>
      <c r="P43" s="215"/>
      <c r="Q43"/>
      <c r="R43"/>
      <c r="S43"/>
    </row>
    <row r="44" spans="1:19" s="17" customFormat="1" ht="15.75" customHeight="1">
      <c r="A44" s="239"/>
      <c r="B44" s="63">
        <f t="shared" si="9"/>
        <v>1</v>
      </c>
      <c r="C44" s="219"/>
      <c r="D44" s="41" t="s">
        <v>12</v>
      </c>
      <c r="E44" s="8">
        <v>0.02</v>
      </c>
      <c r="F44" s="54">
        <f t="shared" si="10"/>
        <v>4</v>
      </c>
      <c r="G44" s="49">
        <v>46</v>
      </c>
      <c r="H44" s="4">
        <f t="shared" si="11"/>
        <v>0.92</v>
      </c>
      <c r="I44" s="7">
        <f t="shared" si="6"/>
        <v>3.68</v>
      </c>
      <c r="J44" s="9">
        <f t="shared" si="8"/>
        <v>0.08</v>
      </c>
      <c r="K44"/>
      <c r="L44" s="32"/>
      <c r="M44" s="35" t="s">
        <v>95</v>
      </c>
      <c r="N44" s="216" t="s">
        <v>96</v>
      </c>
      <c r="O44" s="216"/>
      <c r="P44" s="216"/>
      <c r="Q44"/>
      <c r="R44"/>
      <c r="S44"/>
    </row>
    <row r="45" spans="1:19" ht="15.75" customHeight="1">
      <c r="A45" s="239"/>
      <c r="B45" s="63">
        <f t="shared" si="9"/>
        <v>1</v>
      </c>
      <c r="C45" s="219"/>
      <c r="D45" s="41" t="s">
        <v>13</v>
      </c>
      <c r="E45" s="20">
        <v>2.0000000000000001E-4</v>
      </c>
      <c r="F45" s="54">
        <f t="shared" si="10"/>
        <v>4</v>
      </c>
      <c r="G45" s="49">
        <v>440</v>
      </c>
      <c r="H45" s="4">
        <f t="shared" si="11"/>
        <v>8.8000000000000009E-2</v>
      </c>
      <c r="I45" s="7">
        <f t="shared" si="6"/>
        <v>0.35200000000000004</v>
      </c>
      <c r="J45" s="9">
        <f>F45*E45</f>
        <v>8.0000000000000004E-4</v>
      </c>
      <c r="L45"/>
      <c r="M45" s="30"/>
      <c r="N45"/>
      <c r="O45"/>
      <c r="P45"/>
      <c r="Q45"/>
      <c r="R45"/>
    </row>
    <row r="46" spans="1:19" ht="15.75" customHeight="1">
      <c r="A46" s="239"/>
      <c r="B46" s="63">
        <f t="shared" si="9"/>
        <v>1</v>
      </c>
      <c r="C46" s="220"/>
      <c r="D46" s="41" t="s">
        <v>79</v>
      </c>
      <c r="E46" s="20">
        <v>0.2</v>
      </c>
      <c r="F46" s="54">
        <f t="shared" si="10"/>
        <v>4</v>
      </c>
      <c r="G46" s="49"/>
      <c r="H46" s="4"/>
      <c r="I46" s="7"/>
      <c r="J46" s="9">
        <f t="shared" si="8"/>
        <v>0.8</v>
      </c>
      <c r="L46"/>
      <c r="M46" s="30"/>
      <c r="N46"/>
      <c r="O46"/>
      <c r="P46"/>
      <c r="Q46"/>
      <c r="R46"/>
    </row>
    <row r="47" spans="1:19" ht="15.75" customHeight="1">
      <c r="A47" s="239"/>
      <c r="B47" s="63">
        <f t="shared" si="9"/>
        <v>1</v>
      </c>
      <c r="C47" s="70" t="s">
        <v>38</v>
      </c>
      <c r="D47" s="42" t="s">
        <v>38</v>
      </c>
      <c r="E47" s="6">
        <v>0.08</v>
      </c>
      <c r="F47" s="54">
        <f t="shared" si="10"/>
        <v>4</v>
      </c>
      <c r="G47" s="50">
        <v>32</v>
      </c>
      <c r="H47" s="5">
        <f t="shared" si="7"/>
        <v>2.56</v>
      </c>
      <c r="I47" s="7">
        <f t="shared" si="6"/>
        <v>10.24</v>
      </c>
      <c r="J47" s="6">
        <f t="shared" si="8"/>
        <v>0.32</v>
      </c>
      <c r="L47"/>
      <c r="M47" s="28"/>
      <c r="N47" s="30"/>
      <c r="O47"/>
      <c r="P47"/>
      <c r="Q47"/>
      <c r="R47"/>
    </row>
    <row r="48" spans="1:19" ht="15.75" customHeight="1">
      <c r="A48" s="239"/>
      <c r="B48" s="63">
        <f t="shared" si="9"/>
        <v>1</v>
      </c>
      <c r="C48" s="10" t="s">
        <v>70</v>
      </c>
      <c r="D48" s="41" t="s">
        <v>70</v>
      </c>
      <c r="E48" s="9">
        <v>0.1</v>
      </c>
      <c r="F48" s="54">
        <f t="shared" si="10"/>
        <v>4</v>
      </c>
      <c r="G48" s="50">
        <v>94</v>
      </c>
      <c r="H48" s="5">
        <f t="shared" si="7"/>
        <v>9.4</v>
      </c>
      <c r="I48" s="7">
        <f>J48*G48</f>
        <v>37.6</v>
      </c>
      <c r="J48" s="6">
        <f t="shared" si="8"/>
        <v>0.4</v>
      </c>
      <c r="L48"/>
      <c r="M48"/>
      <c r="N48"/>
      <c r="O48"/>
      <c r="P48"/>
      <c r="Q48"/>
      <c r="R48"/>
    </row>
    <row r="49" spans="1:12" ht="15.75" customHeight="1">
      <c r="A49" s="210" t="s">
        <v>41</v>
      </c>
      <c r="B49" s="210"/>
      <c r="C49" s="210"/>
      <c r="D49" s="210"/>
      <c r="E49" s="68"/>
      <c r="F49" s="68"/>
      <c r="G49" s="68"/>
      <c r="H49" s="2">
        <f>SUM(H28:H48)</f>
        <v>61.000000000000007</v>
      </c>
      <c r="I49" s="2">
        <f>SUM(I28:I48)</f>
        <v>244.00000000000003</v>
      </c>
      <c r="J49" s="2">
        <f>SUM(J28:J48)</f>
        <v>3.9652363636363637</v>
      </c>
    </row>
    <row r="50" spans="1:12" customFormat="1" ht="15.75" customHeight="1"/>
    <row r="51" spans="1:12" customFormat="1" ht="15.75" customHeight="1"/>
    <row r="52" spans="1:12" customFormat="1" ht="15.75" customHeight="1"/>
    <row r="53" spans="1:12" customFormat="1" ht="15.75" customHeight="1"/>
    <row r="54" spans="1:12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>
      <c r="A55" s="180" t="s">
        <v>54</v>
      </c>
      <c r="B55" s="61">
        <v>3</v>
      </c>
      <c r="C55" s="226" t="s">
        <v>5</v>
      </c>
      <c r="D55" s="41" t="s">
        <v>6</v>
      </c>
      <c r="E55" s="8">
        <v>2.5999999999999999E-2</v>
      </c>
      <c r="F55" s="49">
        <v>7</v>
      </c>
      <c r="G55" s="49">
        <v>20</v>
      </c>
      <c r="H55" s="5">
        <f>G55*E55</f>
        <v>0.52</v>
      </c>
      <c r="I55" s="7">
        <f>J55*G55</f>
        <v>3.6399999999999997</v>
      </c>
      <c r="J55" s="9">
        <f>F55*E55</f>
        <v>0.182</v>
      </c>
      <c r="L55" s="18"/>
    </row>
    <row r="56" spans="1:12" ht="15.75" customHeight="1">
      <c r="A56" s="181"/>
      <c r="B56" s="64">
        <f>B55</f>
        <v>3</v>
      </c>
      <c r="C56" s="227"/>
      <c r="D56" s="41" t="s">
        <v>7</v>
      </c>
      <c r="E56" s="8">
        <v>6.0000000000000001E-3</v>
      </c>
      <c r="F56" s="53">
        <f>F55</f>
        <v>7</v>
      </c>
      <c r="G56" s="49">
        <v>90</v>
      </c>
      <c r="H56" s="5">
        <f t="shared" ref="H56:H57" si="12">G56*E56</f>
        <v>0.54</v>
      </c>
      <c r="I56" s="7">
        <f t="shared" ref="I56:I60" si="13">J56*G56</f>
        <v>3.7800000000000002</v>
      </c>
      <c r="J56" s="9">
        <f t="shared" ref="J56:J60" si="14">F56*E56</f>
        <v>4.2000000000000003E-2</v>
      </c>
      <c r="L56" s="18"/>
    </row>
    <row r="57" spans="1:12" ht="15.75" customHeight="1">
      <c r="A57" s="181"/>
      <c r="B57" s="64">
        <f t="shared" ref="B57:B72" si="15">B56</f>
        <v>3</v>
      </c>
      <c r="C57" s="227"/>
      <c r="D57" s="41" t="s">
        <v>8</v>
      </c>
      <c r="E57" s="8">
        <v>3.5000000000000003E-2</v>
      </c>
      <c r="F57" s="53">
        <f t="shared" ref="F57:F72" si="16">F56</f>
        <v>7</v>
      </c>
      <c r="G57" s="49">
        <v>28</v>
      </c>
      <c r="H57" s="5">
        <f t="shared" si="12"/>
        <v>0.98000000000000009</v>
      </c>
      <c r="I57" s="7">
        <f t="shared" si="13"/>
        <v>6.86</v>
      </c>
      <c r="J57" s="9">
        <f>F57*E57</f>
        <v>0.24500000000000002</v>
      </c>
      <c r="L57" s="18"/>
    </row>
    <row r="58" spans="1:12" ht="15.75" customHeight="1">
      <c r="A58" s="181"/>
      <c r="B58" s="64">
        <f t="shared" si="15"/>
        <v>3</v>
      </c>
      <c r="C58" s="227"/>
      <c r="D58" s="41" t="s">
        <v>10</v>
      </c>
      <c r="E58" s="8">
        <v>2.5000000000000001E-2</v>
      </c>
      <c r="F58" s="53">
        <f t="shared" si="16"/>
        <v>7</v>
      </c>
      <c r="G58" s="49">
        <v>86</v>
      </c>
      <c r="H58" s="5">
        <f>G58*E58</f>
        <v>2.15</v>
      </c>
      <c r="I58" s="7">
        <f t="shared" si="13"/>
        <v>15.05</v>
      </c>
      <c r="J58" s="9">
        <f t="shared" si="14"/>
        <v>0.17500000000000002</v>
      </c>
      <c r="L58" s="18"/>
    </row>
    <row r="59" spans="1:12" ht="15.75" customHeight="1">
      <c r="A59" s="181"/>
      <c r="B59" s="64">
        <f t="shared" si="15"/>
        <v>3</v>
      </c>
      <c r="C59" s="227"/>
      <c r="D59" s="41" t="s">
        <v>9</v>
      </c>
      <c r="E59" s="8">
        <v>1.9E-2</v>
      </c>
      <c r="F59" s="53">
        <f t="shared" si="16"/>
        <v>7</v>
      </c>
      <c r="G59" s="49">
        <v>44</v>
      </c>
      <c r="H59" s="5">
        <f t="shared" ref="H59" si="17">G59*E59</f>
        <v>0.83599999999999997</v>
      </c>
      <c r="I59" s="7">
        <f t="shared" si="13"/>
        <v>5.8520000000000003</v>
      </c>
      <c r="J59" s="9">
        <f t="shared" si="14"/>
        <v>0.13300000000000001</v>
      </c>
      <c r="L59" s="18"/>
    </row>
    <row r="60" spans="1:12" ht="15.75" customHeight="1">
      <c r="A60" s="181"/>
      <c r="B60" s="64">
        <f t="shared" si="15"/>
        <v>3</v>
      </c>
      <c r="C60" s="228"/>
      <c r="D60" s="41" t="s">
        <v>11</v>
      </c>
      <c r="E60" s="8">
        <v>1.7999999999999999E-2</v>
      </c>
      <c r="F60" s="53">
        <f t="shared" si="16"/>
        <v>7</v>
      </c>
      <c r="G60" s="49">
        <v>28</v>
      </c>
      <c r="H60" s="5">
        <f>G60*E60</f>
        <v>0.504</v>
      </c>
      <c r="I60" s="7">
        <f t="shared" si="13"/>
        <v>3.528</v>
      </c>
      <c r="J60" s="9">
        <f t="shared" si="14"/>
        <v>0.126</v>
      </c>
      <c r="L60" s="18"/>
    </row>
    <row r="61" spans="1:12" ht="15.75" customHeight="1">
      <c r="A61" s="181"/>
      <c r="B61" s="64">
        <f t="shared" si="15"/>
        <v>3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6"/>
        <v>7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232.45600000000002</v>
      </c>
      <c r="J61" s="9">
        <f>F61*E61</f>
        <v>0.70441212121212127</v>
      </c>
    </row>
    <row r="62" spans="1:12" ht="15.75" customHeight="1">
      <c r="A62" s="181"/>
      <c r="B62" s="64">
        <f t="shared" si="15"/>
        <v>3</v>
      </c>
      <c r="C62" s="227"/>
      <c r="D62" s="41" t="s">
        <v>57</v>
      </c>
      <c r="E62" s="6">
        <v>0.03</v>
      </c>
      <c r="F62" s="53">
        <f t="shared" si="16"/>
        <v>7</v>
      </c>
      <c r="G62" s="51">
        <v>120</v>
      </c>
      <c r="H62" s="4">
        <f t="shared" ref="H62:H70" si="18">G62*E62</f>
        <v>3.5999999999999996</v>
      </c>
      <c r="I62" s="7">
        <f t="shared" ref="I62:I72" si="19">J62*G62</f>
        <v>25.2</v>
      </c>
      <c r="J62" s="9">
        <f t="shared" ref="J62:J72" si="20">F62*E62</f>
        <v>0.21</v>
      </c>
    </row>
    <row r="63" spans="1:12" ht="15.75" customHeight="1">
      <c r="A63" s="181"/>
      <c r="B63" s="64">
        <f t="shared" si="15"/>
        <v>3</v>
      </c>
      <c r="C63" s="227"/>
      <c r="D63" s="41" t="s">
        <v>32</v>
      </c>
      <c r="E63" s="6">
        <v>1.2E-2</v>
      </c>
      <c r="F63" s="53">
        <f t="shared" si="16"/>
        <v>7</v>
      </c>
      <c r="G63" s="51">
        <v>170</v>
      </c>
      <c r="H63" s="4">
        <f t="shared" si="18"/>
        <v>2.04</v>
      </c>
      <c r="I63" s="7">
        <f t="shared" si="19"/>
        <v>14.280000000000001</v>
      </c>
      <c r="J63" s="9">
        <f t="shared" si="20"/>
        <v>8.4000000000000005E-2</v>
      </c>
    </row>
    <row r="64" spans="1:12" ht="15.75" customHeight="1">
      <c r="A64" s="181"/>
      <c r="B64" s="64">
        <f t="shared" si="15"/>
        <v>3</v>
      </c>
      <c r="C64" s="227"/>
      <c r="D64" s="41" t="s">
        <v>24</v>
      </c>
      <c r="E64" s="6">
        <v>2E-3</v>
      </c>
      <c r="F64" s="53">
        <f t="shared" si="16"/>
        <v>7</v>
      </c>
      <c r="G64" s="49">
        <v>200</v>
      </c>
      <c r="H64" s="4">
        <f t="shared" si="18"/>
        <v>0.4</v>
      </c>
      <c r="I64" s="7">
        <f t="shared" si="19"/>
        <v>2.8000000000000003</v>
      </c>
      <c r="J64" s="9">
        <f t="shared" si="20"/>
        <v>1.4E-2</v>
      </c>
    </row>
    <row r="65" spans="1:15" ht="15.75" customHeight="1">
      <c r="A65" s="181"/>
      <c r="B65" s="64">
        <f t="shared" si="15"/>
        <v>3</v>
      </c>
      <c r="C65" s="228"/>
      <c r="D65" s="41" t="s">
        <v>79</v>
      </c>
      <c r="E65" s="6">
        <v>0.2</v>
      </c>
      <c r="F65" s="53">
        <f t="shared" si="16"/>
        <v>7</v>
      </c>
      <c r="G65" s="49"/>
      <c r="H65" s="4"/>
      <c r="I65" s="7"/>
      <c r="J65" s="9">
        <f t="shared" si="20"/>
        <v>1.4000000000000001</v>
      </c>
    </row>
    <row r="66" spans="1:15" ht="15.75" customHeight="1">
      <c r="A66" s="181"/>
      <c r="B66" s="64">
        <f t="shared" si="15"/>
        <v>3</v>
      </c>
      <c r="C66" s="226" t="s">
        <v>82</v>
      </c>
      <c r="D66" s="41" t="s">
        <v>8</v>
      </c>
      <c r="E66" s="6">
        <v>0.2</v>
      </c>
      <c r="F66" s="53">
        <f t="shared" si="16"/>
        <v>7</v>
      </c>
      <c r="G66" s="49">
        <v>28</v>
      </c>
      <c r="H66" s="4">
        <f t="shared" ref="H66:H67" si="21">G66*E66</f>
        <v>5.6000000000000005</v>
      </c>
      <c r="I66" s="7">
        <f t="shared" ref="I66:I67" si="22">J66*G66</f>
        <v>39.200000000000003</v>
      </c>
      <c r="J66" s="9">
        <f t="shared" si="20"/>
        <v>1.4000000000000001</v>
      </c>
    </row>
    <row r="67" spans="1:15" ht="15.75" customHeight="1">
      <c r="A67" s="181"/>
      <c r="B67" s="64">
        <f t="shared" si="15"/>
        <v>3</v>
      </c>
      <c r="C67" s="228"/>
      <c r="D67" s="41" t="s">
        <v>27</v>
      </c>
      <c r="E67" s="6">
        <v>5.0000000000000001E-3</v>
      </c>
      <c r="F67" s="53">
        <f t="shared" si="16"/>
        <v>7</v>
      </c>
      <c r="G67" s="49">
        <v>710</v>
      </c>
      <c r="H67" s="4">
        <f t="shared" si="21"/>
        <v>3.5500000000000003</v>
      </c>
      <c r="I67" s="7">
        <f t="shared" si="22"/>
        <v>24.85</v>
      </c>
      <c r="J67" s="9">
        <f t="shared" si="20"/>
        <v>3.5000000000000003E-2</v>
      </c>
    </row>
    <row r="68" spans="1:15" ht="15.75" customHeight="1">
      <c r="A68" s="181"/>
      <c r="B68" s="64">
        <f t="shared" si="15"/>
        <v>3</v>
      </c>
      <c r="C68" s="218" t="s">
        <v>97</v>
      </c>
      <c r="D68" s="41" t="s">
        <v>14</v>
      </c>
      <c r="E68" s="6">
        <v>4.5999999999999999E-2</v>
      </c>
      <c r="F68" s="53">
        <f t="shared" si="16"/>
        <v>7</v>
      </c>
      <c r="G68" s="51">
        <v>100</v>
      </c>
      <c r="H68" s="4">
        <f>G68*E68</f>
        <v>4.5999999999999996</v>
      </c>
      <c r="I68" s="7">
        <f t="shared" si="19"/>
        <v>32.200000000000003</v>
      </c>
      <c r="J68" s="9">
        <f t="shared" si="20"/>
        <v>0.32200000000000001</v>
      </c>
    </row>
    <row r="69" spans="1:15" ht="15.75" customHeight="1">
      <c r="A69" s="181"/>
      <c r="B69" s="64">
        <f t="shared" si="15"/>
        <v>3</v>
      </c>
      <c r="C69" s="219"/>
      <c r="D69" s="41" t="s">
        <v>12</v>
      </c>
      <c r="E69" s="6">
        <v>2.4E-2</v>
      </c>
      <c r="F69" s="53">
        <f t="shared" si="16"/>
        <v>7</v>
      </c>
      <c r="G69" s="49">
        <v>46</v>
      </c>
      <c r="H69" s="4">
        <f>G69*E69</f>
        <v>1.1040000000000001</v>
      </c>
      <c r="I69" s="7">
        <f t="shared" si="19"/>
        <v>7.7280000000000006</v>
      </c>
      <c r="J69" s="9">
        <f t="shared" si="20"/>
        <v>0.16800000000000001</v>
      </c>
    </row>
    <row r="70" spans="1:15" ht="15.75" customHeight="1">
      <c r="A70" s="181"/>
      <c r="B70" s="64">
        <f t="shared" si="15"/>
        <v>3</v>
      </c>
      <c r="C70" s="219"/>
      <c r="D70" s="41" t="s">
        <v>13</v>
      </c>
      <c r="E70" s="45">
        <v>2.0000000000000001E-4</v>
      </c>
      <c r="F70" s="53">
        <f t="shared" si="16"/>
        <v>7</v>
      </c>
      <c r="G70" s="49">
        <v>440</v>
      </c>
      <c r="H70" s="4">
        <f t="shared" si="18"/>
        <v>8.8000000000000009E-2</v>
      </c>
      <c r="I70" s="7">
        <f t="shared" si="19"/>
        <v>0.61599999999999999</v>
      </c>
      <c r="J70" s="9">
        <f t="shared" si="20"/>
        <v>1.4E-3</v>
      </c>
      <c r="L70"/>
      <c r="M70"/>
      <c r="N70"/>
      <c r="O70"/>
    </row>
    <row r="71" spans="1:15" ht="15.75" customHeight="1">
      <c r="A71" s="181"/>
      <c r="B71" s="64">
        <f t="shared" si="15"/>
        <v>3</v>
      </c>
      <c r="C71" s="220"/>
      <c r="D71" s="41" t="s">
        <v>79</v>
      </c>
      <c r="E71" s="6">
        <v>0.17199999999999999</v>
      </c>
      <c r="F71" s="53">
        <f t="shared" si="16"/>
        <v>7</v>
      </c>
      <c r="G71" s="49"/>
      <c r="H71" s="4"/>
      <c r="I71" s="7"/>
      <c r="J71" s="9">
        <f t="shared" si="20"/>
        <v>1.204</v>
      </c>
      <c r="L71"/>
      <c r="M71"/>
      <c r="N71"/>
      <c r="O71"/>
    </row>
    <row r="72" spans="1:15" ht="15.75" customHeight="1">
      <c r="A72" s="181"/>
      <c r="B72" s="64">
        <f t="shared" si="15"/>
        <v>3</v>
      </c>
      <c r="C72" s="3" t="s">
        <v>38</v>
      </c>
      <c r="D72" s="46" t="s">
        <v>38</v>
      </c>
      <c r="E72" s="6">
        <v>0.04</v>
      </c>
      <c r="F72" s="53">
        <f t="shared" si="16"/>
        <v>7</v>
      </c>
      <c r="G72" s="49">
        <v>32</v>
      </c>
      <c r="H72" s="4">
        <f>G72*E72</f>
        <v>1.28</v>
      </c>
      <c r="I72" s="7">
        <f t="shared" si="19"/>
        <v>8.9600000000000009</v>
      </c>
      <c r="J72" s="9">
        <f t="shared" si="20"/>
        <v>0.28000000000000003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68"/>
      <c r="F73" s="68"/>
      <c r="G73" s="68"/>
      <c r="H73" s="2">
        <f>SUM(H55:H72)</f>
        <v>61.000000000000007</v>
      </c>
      <c r="I73" s="2">
        <f>SUM(I55:I72)</f>
        <v>426.99999999999994</v>
      </c>
      <c r="J73" s="2">
        <f>SUM(J55:J72)</f>
        <v>6.7258121212121225</v>
      </c>
      <c r="L73"/>
      <c r="M73"/>
      <c r="N73"/>
      <c r="O73"/>
    </row>
    <row r="74" spans="1:15" ht="15.75" customHeight="1">
      <c r="A74" s="239" t="s">
        <v>55</v>
      </c>
      <c r="B74" s="60">
        <v>2</v>
      </c>
      <c r="C74" s="229" t="s">
        <v>98</v>
      </c>
      <c r="D74" s="42" t="s">
        <v>9</v>
      </c>
      <c r="E74" s="6">
        <v>9.4E-2</v>
      </c>
      <c r="F74" s="50">
        <v>2</v>
      </c>
      <c r="G74" s="51">
        <v>44</v>
      </c>
      <c r="H74" s="5">
        <f>E74*G74</f>
        <v>4.1360000000000001</v>
      </c>
      <c r="I74" s="7">
        <f>J74*G74</f>
        <v>8.2720000000000002</v>
      </c>
      <c r="J74" s="6">
        <f>F74*E74</f>
        <v>0.188</v>
      </c>
      <c r="L74"/>
      <c r="M74"/>
      <c r="N74"/>
      <c r="O74"/>
    </row>
    <row r="75" spans="1:15" ht="15.75" customHeight="1">
      <c r="A75" s="239"/>
      <c r="B75" s="63">
        <f>B74</f>
        <v>2</v>
      </c>
      <c r="C75" s="229"/>
      <c r="D75" s="42" t="s">
        <v>29</v>
      </c>
      <c r="E75" s="6">
        <v>2.9000000000000001E-2</v>
      </c>
      <c r="F75" s="54">
        <f>F74</f>
        <v>2</v>
      </c>
      <c r="G75" s="51">
        <v>100</v>
      </c>
      <c r="H75" s="5">
        <f t="shared" ref="H75:H82" si="23">E75*G75</f>
        <v>2.9000000000000004</v>
      </c>
      <c r="I75" s="7">
        <f t="shared" ref="I75:I89" si="24">J75*G75</f>
        <v>5.8000000000000007</v>
      </c>
      <c r="J75" s="6">
        <f t="shared" ref="J75:J89" si="25">F75*E75</f>
        <v>5.8000000000000003E-2</v>
      </c>
      <c r="L75"/>
      <c r="M75"/>
      <c r="N75"/>
      <c r="O75"/>
    </row>
    <row r="76" spans="1:15" ht="15.75" customHeight="1">
      <c r="A76" s="239"/>
      <c r="B76" s="63">
        <f t="shared" ref="B76:B89" si="26">B75</f>
        <v>2</v>
      </c>
      <c r="C76" s="229"/>
      <c r="D76" s="42" t="s">
        <v>15</v>
      </c>
      <c r="E76" s="6">
        <v>0.01</v>
      </c>
      <c r="F76" s="54">
        <f t="shared" ref="F76:F89" si="27">F75</f>
        <v>2</v>
      </c>
      <c r="G76" s="51">
        <v>140</v>
      </c>
      <c r="H76" s="5">
        <f t="shared" si="23"/>
        <v>1.4000000000000001</v>
      </c>
      <c r="I76" s="7">
        <f t="shared" si="24"/>
        <v>2.8000000000000003</v>
      </c>
      <c r="J76" s="6">
        <f t="shared" si="25"/>
        <v>0.02</v>
      </c>
      <c r="L76"/>
      <c r="M76"/>
      <c r="N76"/>
      <c r="O76"/>
    </row>
    <row r="77" spans="1:15" ht="15.75" customHeight="1">
      <c r="A77" s="239"/>
      <c r="B77" s="63">
        <f t="shared" si="26"/>
        <v>2</v>
      </c>
      <c r="C77" s="229"/>
      <c r="D77" s="42" t="s">
        <v>12</v>
      </c>
      <c r="E77" s="6">
        <v>1E-3</v>
      </c>
      <c r="F77" s="54">
        <f t="shared" si="27"/>
        <v>2</v>
      </c>
      <c r="G77" s="50">
        <v>46</v>
      </c>
      <c r="H77" s="5">
        <f t="shared" si="23"/>
        <v>4.5999999999999999E-2</v>
      </c>
      <c r="I77" s="7">
        <f t="shared" si="24"/>
        <v>9.1999999999999998E-2</v>
      </c>
      <c r="J77" s="6">
        <f t="shared" si="25"/>
        <v>2E-3</v>
      </c>
      <c r="L77" s="18"/>
    </row>
    <row r="78" spans="1:15" ht="15.75" customHeight="1">
      <c r="A78" s="239"/>
      <c r="B78" s="63">
        <f t="shared" si="26"/>
        <v>2</v>
      </c>
      <c r="C78" s="240" t="s">
        <v>58</v>
      </c>
      <c r="D78" s="42" t="s">
        <v>8</v>
      </c>
      <c r="E78" s="6">
        <v>0.1</v>
      </c>
      <c r="F78" s="54">
        <f t="shared" si="27"/>
        <v>2</v>
      </c>
      <c r="G78" s="49">
        <v>28</v>
      </c>
      <c r="H78" s="5">
        <f t="shared" si="23"/>
        <v>2.8000000000000003</v>
      </c>
      <c r="I78" s="7">
        <f t="shared" si="24"/>
        <v>5.6000000000000005</v>
      </c>
      <c r="J78" s="6">
        <f t="shared" si="25"/>
        <v>0.2</v>
      </c>
      <c r="L78" s="18"/>
    </row>
    <row r="79" spans="1:15" ht="15.75" customHeight="1">
      <c r="A79" s="239"/>
      <c r="B79" s="63">
        <f t="shared" si="26"/>
        <v>2</v>
      </c>
      <c r="C79" s="241"/>
      <c r="D79" s="42" t="s">
        <v>56</v>
      </c>
      <c r="E79" s="6">
        <v>0.01</v>
      </c>
      <c r="F79" s="54">
        <f t="shared" si="27"/>
        <v>2</v>
      </c>
      <c r="G79" s="50">
        <v>50</v>
      </c>
      <c r="H79" s="5">
        <f t="shared" si="23"/>
        <v>0.5</v>
      </c>
      <c r="I79" s="7">
        <f t="shared" si="24"/>
        <v>1</v>
      </c>
      <c r="J79" s="6">
        <f t="shared" si="25"/>
        <v>0.02</v>
      </c>
      <c r="L79" s="18"/>
    </row>
    <row r="80" spans="1:15" ht="15.75" customHeight="1">
      <c r="A80" s="239"/>
      <c r="B80" s="63">
        <f t="shared" si="26"/>
        <v>2</v>
      </c>
      <c r="C80" s="241"/>
      <c r="D80" s="42" t="s">
        <v>9</v>
      </c>
      <c r="E80" s="6">
        <v>1.2999999999999999E-2</v>
      </c>
      <c r="F80" s="54">
        <f t="shared" si="27"/>
        <v>2</v>
      </c>
      <c r="G80" s="50">
        <v>44</v>
      </c>
      <c r="H80" s="5">
        <f t="shared" si="23"/>
        <v>0.57199999999999995</v>
      </c>
      <c r="I80" s="7">
        <f t="shared" si="24"/>
        <v>1.1439999999999999</v>
      </c>
      <c r="J80" s="6">
        <f t="shared" si="25"/>
        <v>2.5999999999999999E-2</v>
      </c>
      <c r="L80" s="18"/>
    </row>
    <row r="81" spans="1:15" ht="15.75" customHeight="1">
      <c r="A81" s="239"/>
      <c r="B81" s="63">
        <f t="shared" si="26"/>
        <v>2</v>
      </c>
      <c r="C81" s="241"/>
      <c r="D81" s="42" t="s">
        <v>11</v>
      </c>
      <c r="E81" s="6">
        <v>1.2E-2</v>
      </c>
      <c r="F81" s="54">
        <f t="shared" si="27"/>
        <v>2</v>
      </c>
      <c r="G81" s="50">
        <v>28</v>
      </c>
      <c r="H81" s="5">
        <f t="shared" si="23"/>
        <v>0.33600000000000002</v>
      </c>
      <c r="I81" s="7">
        <f t="shared" si="24"/>
        <v>0.67200000000000004</v>
      </c>
      <c r="J81" s="6">
        <f t="shared" si="25"/>
        <v>2.4E-2</v>
      </c>
      <c r="L81" s="18"/>
    </row>
    <row r="82" spans="1:15" ht="15.75" customHeight="1">
      <c r="A82" s="239"/>
      <c r="B82" s="63">
        <f t="shared" si="26"/>
        <v>2</v>
      </c>
      <c r="C82" s="241"/>
      <c r="D82" s="42" t="s">
        <v>7</v>
      </c>
      <c r="E82" s="6">
        <v>3.0000000000000001E-3</v>
      </c>
      <c r="F82" s="54">
        <f t="shared" si="27"/>
        <v>2</v>
      </c>
      <c r="G82" s="50">
        <v>90</v>
      </c>
      <c r="H82" s="5">
        <f t="shared" si="23"/>
        <v>0.27</v>
      </c>
      <c r="I82" s="7">
        <f t="shared" si="24"/>
        <v>0.54</v>
      </c>
      <c r="J82" s="6">
        <f t="shared" si="25"/>
        <v>6.0000000000000001E-3</v>
      </c>
      <c r="L82" s="18"/>
    </row>
    <row r="83" spans="1:15" ht="15.75" customHeight="1">
      <c r="A83" s="239"/>
      <c r="B83" s="63">
        <f t="shared" si="26"/>
        <v>2</v>
      </c>
      <c r="C83" s="242"/>
      <c r="D83" s="42" t="s">
        <v>79</v>
      </c>
      <c r="E83" s="6">
        <v>0.188</v>
      </c>
      <c r="F83" s="54">
        <f t="shared" si="27"/>
        <v>2</v>
      </c>
      <c r="G83" s="50"/>
      <c r="H83" s="5"/>
      <c r="I83" s="7"/>
      <c r="J83" s="6">
        <f t="shared" si="25"/>
        <v>0.376</v>
      </c>
      <c r="L83" s="18"/>
    </row>
    <row r="84" spans="1:15" ht="15.75" customHeight="1">
      <c r="A84" s="239"/>
      <c r="B84" s="63">
        <f t="shared" si="26"/>
        <v>2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7"/>
        <v>2</v>
      </c>
      <c r="G84" s="49">
        <v>198</v>
      </c>
      <c r="H84" s="5">
        <f>61-H74-H75-H76-H77-H78-H79-H80-H81-H82-H85-H86-H87-H88-H89</f>
        <v>22.479999999999997</v>
      </c>
      <c r="I84" s="7">
        <f t="shared" si="24"/>
        <v>44.959999999999994</v>
      </c>
      <c r="J84" s="6">
        <f t="shared" si="25"/>
        <v>0.22707070707070703</v>
      </c>
      <c r="L84" s="18"/>
    </row>
    <row r="85" spans="1:15" ht="15.75" customHeight="1">
      <c r="A85" s="239"/>
      <c r="B85" s="63">
        <f t="shared" si="26"/>
        <v>2</v>
      </c>
      <c r="C85" s="223"/>
      <c r="D85" s="41" t="s">
        <v>11</v>
      </c>
      <c r="E85" s="6">
        <v>2.5000000000000001E-2</v>
      </c>
      <c r="F85" s="54">
        <f t="shared" si="27"/>
        <v>2</v>
      </c>
      <c r="G85" s="49">
        <v>28</v>
      </c>
      <c r="H85" s="5">
        <f>E85*G85</f>
        <v>0.70000000000000007</v>
      </c>
      <c r="I85" s="7">
        <f>J85*G85</f>
        <v>1.4000000000000001</v>
      </c>
      <c r="J85" s="6">
        <f>F85*E85</f>
        <v>0.05</v>
      </c>
      <c r="L85" s="18"/>
    </row>
    <row r="86" spans="1:15" ht="15.75" customHeight="1">
      <c r="A86" s="239"/>
      <c r="B86" s="63">
        <f t="shared" si="26"/>
        <v>2</v>
      </c>
      <c r="C86" s="234" t="s">
        <v>90</v>
      </c>
      <c r="D86" s="41" t="s">
        <v>87</v>
      </c>
      <c r="E86" s="5">
        <v>0.06</v>
      </c>
      <c r="F86" s="54">
        <f t="shared" si="27"/>
        <v>2</v>
      </c>
      <c r="G86" s="49">
        <v>82</v>
      </c>
      <c r="H86" s="5">
        <f>E86*G86</f>
        <v>4.92</v>
      </c>
      <c r="I86" s="5">
        <f>J86*G86</f>
        <v>9.84</v>
      </c>
      <c r="J86" s="5">
        <f>F86*E86</f>
        <v>0.12</v>
      </c>
      <c r="L86" s="18"/>
    </row>
    <row r="87" spans="1:15" ht="15.75" customHeight="1">
      <c r="A87" s="239"/>
      <c r="B87" s="63">
        <f t="shared" si="26"/>
        <v>2</v>
      </c>
      <c r="C87" s="234"/>
      <c r="D87" s="42" t="s">
        <v>27</v>
      </c>
      <c r="E87" s="6">
        <v>6.0000000000000001E-3</v>
      </c>
      <c r="F87" s="54">
        <f t="shared" si="27"/>
        <v>2</v>
      </c>
      <c r="G87" s="50">
        <v>710</v>
      </c>
      <c r="H87" s="5">
        <f t="shared" ref="H87:H89" si="28">E87*G87</f>
        <v>4.26</v>
      </c>
      <c r="I87" s="7">
        <f t="shared" si="24"/>
        <v>8.52</v>
      </c>
      <c r="J87" s="6">
        <f t="shared" si="25"/>
        <v>1.2E-2</v>
      </c>
      <c r="L87" s="18"/>
    </row>
    <row r="88" spans="1:15" ht="15.75" customHeight="1">
      <c r="A88" s="239"/>
      <c r="B88" s="63">
        <f t="shared" si="26"/>
        <v>2</v>
      </c>
      <c r="C88" s="72" t="s">
        <v>65</v>
      </c>
      <c r="D88" s="43" t="s">
        <v>65</v>
      </c>
      <c r="E88" s="8">
        <v>0.2</v>
      </c>
      <c r="F88" s="54">
        <f t="shared" si="27"/>
        <v>2</v>
      </c>
      <c r="G88" s="49">
        <v>72</v>
      </c>
      <c r="H88" s="5">
        <f t="shared" si="28"/>
        <v>14.4</v>
      </c>
      <c r="I88" s="7">
        <f t="shared" si="24"/>
        <v>28.8</v>
      </c>
      <c r="J88" s="9">
        <f t="shared" si="25"/>
        <v>0.4</v>
      </c>
      <c r="L88" s="18"/>
    </row>
    <row r="89" spans="1:15" ht="15.75" customHeight="1">
      <c r="A89" s="239"/>
      <c r="B89" s="63">
        <f t="shared" si="26"/>
        <v>2</v>
      </c>
      <c r="C89" s="70" t="s">
        <v>38</v>
      </c>
      <c r="D89" s="42" t="s">
        <v>38</v>
      </c>
      <c r="E89" s="6">
        <v>0.04</v>
      </c>
      <c r="F89" s="54">
        <f t="shared" si="27"/>
        <v>2</v>
      </c>
      <c r="G89" s="50">
        <v>32</v>
      </c>
      <c r="H89" s="5">
        <f t="shared" si="28"/>
        <v>1.28</v>
      </c>
      <c r="I89" s="7">
        <f t="shared" si="24"/>
        <v>2.56</v>
      </c>
      <c r="J89" s="6">
        <f t="shared" si="25"/>
        <v>0.08</v>
      </c>
      <c r="L89" s="18"/>
      <c r="M89"/>
      <c r="N89"/>
      <c r="O89"/>
    </row>
    <row r="90" spans="1:15" ht="15.75" customHeight="1">
      <c r="A90" s="210" t="s">
        <v>41</v>
      </c>
      <c r="B90" s="210"/>
      <c r="C90" s="210"/>
      <c r="D90" s="210"/>
      <c r="E90" s="68"/>
      <c r="F90" s="68"/>
      <c r="G90" s="68"/>
      <c r="H90" s="2">
        <f>SUM(H74:H89)</f>
        <v>61</v>
      </c>
      <c r="I90" s="2">
        <f>SUM(I74:I89)</f>
        <v>122</v>
      </c>
      <c r="J90" s="2">
        <f>SUM(J74:J89)</f>
        <v>1.8090707070707071</v>
      </c>
      <c r="L90"/>
      <c r="M90"/>
      <c r="N90"/>
      <c r="O90"/>
    </row>
    <row r="91" spans="1:15" customFormat="1" ht="15.75" customHeight="1"/>
    <row r="92" spans="1:15" customFormat="1" ht="15.75" customHeight="1"/>
    <row r="93" spans="1:15" customFormat="1" ht="15.75" customHeight="1"/>
    <row r="94" spans="1:15" customFormat="1" ht="15.75" customHeight="1"/>
    <row r="95" spans="1:15" customFormat="1" ht="15.75" customHeight="1"/>
    <row r="96" spans="1:15" customFormat="1" ht="15.75" customHeight="1"/>
    <row r="97" spans="1:10" customFormat="1" ht="15.75" customHeight="1"/>
    <row r="98" spans="1:10" customFormat="1" ht="15.75" customHeight="1"/>
    <row r="99" spans="1:10" customFormat="1" ht="15.75" customHeight="1"/>
    <row r="100" spans="1:10" customFormat="1" ht="15.75" customHeight="1"/>
    <row r="101" spans="1:10" customFormat="1" ht="15.75" customHeight="1"/>
    <row r="102" spans="1:10" customFormat="1" ht="15.75" customHeight="1"/>
    <row r="103" spans="1:10" customFormat="1" ht="15.75" customHeight="1"/>
    <row r="104" spans="1:10" customFormat="1" ht="15.75" customHeight="1"/>
    <row r="105" spans="1:10" customFormat="1" ht="15.75" customHeight="1"/>
    <row r="106" spans="1:10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>
      <c r="A107" s="196" t="s">
        <v>62</v>
      </c>
      <c r="B107" s="61">
        <v>2</v>
      </c>
      <c r="C107" s="217" t="s">
        <v>30</v>
      </c>
      <c r="D107" s="41" t="s">
        <v>75</v>
      </c>
      <c r="E107" s="6">
        <v>8.5000000000000006E-2</v>
      </c>
      <c r="F107" s="49">
        <v>2</v>
      </c>
      <c r="G107" s="49">
        <v>120</v>
      </c>
      <c r="H107" s="4">
        <f>G107*E107</f>
        <v>10.200000000000001</v>
      </c>
      <c r="I107" s="7">
        <f>J107*G107</f>
        <v>20.400000000000002</v>
      </c>
      <c r="J107" s="9">
        <f>F107*E107</f>
        <v>0.17</v>
      </c>
    </row>
    <row r="108" spans="1:10" ht="15.75" customHeight="1">
      <c r="A108" s="196"/>
      <c r="B108" s="64">
        <f>B107</f>
        <v>2</v>
      </c>
      <c r="C108" s="217"/>
      <c r="D108" s="41" t="s">
        <v>11</v>
      </c>
      <c r="E108" s="6">
        <v>2.9000000000000001E-2</v>
      </c>
      <c r="F108" s="53">
        <f>F107</f>
        <v>2</v>
      </c>
      <c r="G108" s="49">
        <v>28</v>
      </c>
      <c r="H108" s="4">
        <f t="shared" ref="H108:H127" si="29">G108*E108</f>
        <v>0.81200000000000006</v>
      </c>
      <c r="I108" s="7">
        <f t="shared" ref="I108:I127" si="30">J108*G108</f>
        <v>1.6240000000000001</v>
      </c>
      <c r="J108" s="9">
        <f t="shared" ref="J108:J127" si="31">F108*E108</f>
        <v>5.8000000000000003E-2</v>
      </c>
    </row>
    <row r="109" spans="1:10" ht="15.75" customHeight="1">
      <c r="A109" s="196"/>
      <c r="B109" s="64">
        <f t="shared" ref="B109:B127" si="32">B108</f>
        <v>2</v>
      </c>
      <c r="C109" s="217"/>
      <c r="D109" s="42" t="s">
        <v>7</v>
      </c>
      <c r="E109" s="6">
        <v>6.0000000000000001E-3</v>
      </c>
      <c r="F109" s="53">
        <f t="shared" ref="F109:F127" si="33">F108</f>
        <v>2</v>
      </c>
      <c r="G109" s="49">
        <v>90</v>
      </c>
      <c r="H109" s="4">
        <f t="shared" si="29"/>
        <v>0.54</v>
      </c>
      <c r="I109" s="7">
        <f t="shared" si="30"/>
        <v>1.08</v>
      </c>
      <c r="J109" s="9">
        <f t="shared" si="31"/>
        <v>1.2E-2</v>
      </c>
    </row>
    <row r="110" spans="1:10" ht="15.75" customHeight="1">
      <c r="A110" s="196"/>
      <c r="B110" s="64">
        <f t="shared" si="32"/>
        <v>2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3"/>
        <v>2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0"/>
        <v>16.547999999999988</v>
      </c>
      <c r="J110" s="9">
        <f t="shared" si="31"/>
        <v>5.0145454545454507E-2</v>
      </c>
    </row>
    <row r="111" spans="1:10" ht="15.75" customHeight="1">
      <c r="A111" s="196"/>
      <c r="B111" s="64">
        <f t="shared" si="32"/>
        <v>2</v>
      </c>
      <c r="C111" s="219"/>
      <c r="D111" s="41" t="s">
        <v>8</v>
      </c>
      <c r="E111" s="6">
        <v>0.107</v>
      </c>
      <c r="F111" s="53">
        <f t="shared" si="33"/>
        <v>2</v>
      </c>
      <c r="G111" s="49">
        <v>28</v>
      </c>
      <c r="H111" s="4">
        <f t="shared" si="29"/>
        <v>2.996</v>
      </c>
      <c r="I111" s="7">
        <f t="shared" si="30"/>
        <v>5.992</v>
      </c>
      <c r="J111" s="9">
        <f t="shared" si="31"/>
        <v>0.214</v>
      </c>
    </row>
    <row r="112" spans="1:10" ht="15.75" customHeight="1">
      <c r="A112" s="196"/>
      <c r="B112" s="64">
        <f t="shared" si="32"/>
        <v>2</v>
      </c>
      <c r="C112" s="219"/>
      <c r="D112" s="41" t="s">
        <v>87</v>
      </c>
      <c r="E112" s="6">
        <v>6.0000000000000001E-3</v>
      </c>
      <c r="F112" s="53">
        <f t="shared" si="33"/>
        <v>2</v>
      </c>
      <c r="G112" s="49">
        <v>82</v>
      </c>
      <c r="H112" s="4">
        <f t="shared" si="29"/>
        <v>0.49199999999999999</v>
      </c>
      <c r="I112" s="7">
        <f t="shared" si="30"/>
        <v>0.98399999999999999</v>
      </c>
      <c r="J112" s="9">
        <f t="shared" si="31"/>
        <v>1.2E-2</v>
      </c>
    </row>
    <row r="113" spans="1:10" ht="15.75" customHeight="1">
      <c r="A113" s="196"/>
      <c r="B113" s="64">
        <f t="shared" si="32"/>
        <v>2</v>
      </c>
      <c r="C113" s="219"/>
      <c r="D113" s="41" t="s">
        <v>9</v>
      </c>
      <c r="E113" s="6">
        <v>1.3000000000000001E-2</v>
      </c>
      <c r="F113" s="53">
        <f t="shared" si="33"/>
        <v>2</v>
      </c>
      <c r="G113" s="49">
        <v>44</v>
      </c>
      <c r="H113" s="4">
        <f t="shared" si="29"/>
        <v>0.57200000000000006</v>
      </c>
      <c r="I113" s="7">
        <f t="shared" si="30"/>
        <v>1.1440000000000001</v>
      </c>
      <c r="J113" s="9">
        <f t="shared" si="31"/>
        <v>2.6000000000000002E-2</v>
      </c>
    </row>
    <row r="114" spans="1:10" ht="15.75" customHeight="1">
      <c r="A114" s="196"/>
      <c r="B114" s="64">
        <f t="shared" si="32"/>
        <v>2</v>
      </c>
      <c r="C114" s="219"/>
      <c r="D114" s="42" t="s">
        <v>11</v>
      </c>
      <c r="E114" s="6">
        <v>1.2E-2</v>
      </c>
      <c r="F114" s="53">
        <f t="shared" si="33"/>
        <v>2</v>
      </c>
      <c r="G114" s="49">
        <v>28</v>
      </c>
      <c r="H114" s="4">
        <f t="shared" si="29"/>
        <v>0.33600000000000002</v>
      </c>
      <c r="I114" s="7">
        <f t="shared" si="30"/>
        <v>0.67200000000000004</v>
      </c>
      <c r="J114" s="9">
        <f t="shared" si="31"/>
        <v>2.4E-2</v>
      </c>
    </row>
    <row r="115" spans="1:10" ht="15.75" customHeight="1">
      <c r="A115" s="196"/>
      <c r="B115" s="64">
        <f t="shared" si="32"/>
        <v>2</v>
      </c>
      <c r="C115" s="219"/>
      <c r="D115" s="42" t="s">
        <v>7</v>
      </c>
      <c r="E115" s="6">
        <v>3.0000000000000001E-3</v>
      </c>
      <c r="F115" s="53">
        <f t="shared" si="33"/>
        <v>2</v>
      </c>
      <c r="G115" s="49">
        <v>90</v>
      </c>
      <c r="H115" s="4">
        <f t="shared" si="29"/>
        <v>0.27</v>
      </c>
      <c r="I115" s="7">
        <f t="shared" si="30"/>
        <v>0.54</v>
      </c>
      <c r="J115" s="9">
        <f t="shared" si="31"/>
        <v>6.0000000000000001E-3</v>
      </c>
    </row>
    <row r="116" spans="1:10" ht="15.75" customHeight="1">
      <c r="A116" s="196"/>
      <c r="B116" s="64">
        <f t="shared" si="32"/>
        <v>2</v>
      </c>
      <c r="C116" s="219"/>
      <c r="D116" s="42" t="s">
        <v>32</v>
      </c>
      <c r="E116" s="6">
        <v>6.0000000000000001E-3</v>
      </c>
      <c r="F116" s="53">
        <f t="shared" si="33"/>
        <v>2</v>
      </c>
      <c r="G116" s="49">
        <v>170</v>
      </c>
      <c r="H116" s="4">
        <f t="shared" si="29"/>
        <v>1.02</v>
      </c>
      <c r="I116" s="7">
        <f t="shared" si="30"/>
        <v>2.04</v>
      </c>
      <c r="J116" s="9">
        <f t="shared" si="31"/>
        <v>1.2E-2</v>
      </c>
    </row>
    <row r="117" spans="1:10" ht="15.75" customHeight="1">
      <c r="A117" s="196"/>
      <c r="B117" s="64">
        <f t="shared" si="32"/>
        <v>2</v>
      </c>
      <c r="C117" s="220"/>
      <c r="D117" s="42" t="s">
        <v>79</v>
      </c>
      <c r="E117" s="6">
        <v>0.188</v>
      </c>
      <c r="F117" s="53">
        <f t="shared" si="33"/>
        <v>2</v>
      </c>
      <c r="G117" s="49"/>
      <c r="H117" s="4"/>
      <c r="I117" s="7"/>
      <c r="J117" s="9">
        <f t="shared" si="31"/>
        <v>0.376</v>
      </c>
    </row>
    <row r="118" spans="1:10" ht="15.75" customHeight="1">
      <c r="A118" s="196"/>
      <c r="B118" s="64">
        <f t="shared" si="32"/>
        <v>2</v>
      </c>
      <c r="C118" s="221" t="s">
        <v>86</v>
      </c>
      <c r="D118" s="41" t="s">
        <v>81</v>
      </c>
      <c r="E118" s="6">
        <v>0.06</v>
      </c>
      <c r="F118" s="53">
        <f t="shared" si="33"/>
        <v>2</v>
      </c>
      <c r="G118" s="49">
        <v>330</v>
      </c>
      <c r="H118" s="4">
        <f t="shared" si="29"/>
        <v>19.8</v>
      </c>
      <c r="I118" s="7">
        <f t="shared" si="30"/>
        <v>39.6</v>
      </c>
      <c r="J118" s="9">
        <f t="shared" si="31"/>
        <v>0.12</v>
      </c>
    </row>
    <row r="119" spans="1:10" ht="15.75" customHeight="1">
      <c r="A119" s="196"/>
      <c r="B119" s="64">
        <f t="shared" si="32"/>
        <v>2</v>
      </c>
      <c r="C119" s="222"/>
      <c r="D119" s="41" t="s">
        <v>9</v>
      </c>
      <c r="E119" s="6">
        <v>3.0000000000000001E-3</v>
      </c>
      <c r="F119" s="53">
        <f t="shared" si="33"/>
        <v>2</v>
      </c>
      <c r="G119" s="49">
        <v>44</v>
      </c>
      <c r="H119" s="4">
        <f t="shared" si="29"/>
        <v>0.13200000000000001</v>
      </c>
      <c r="I119" s="7">
        <f t="shared" si="30"/>
        <v>0.26400000000000001</v>
      </c>
      <c r="J119" s="9">
        <f t="shared" si="31"/>
        <v>6.0000000000000001E-3</v>
      </c>
    </row>
    <row r="120" spans="1:10" ht="15.75" customHeight="1">
      <c r="A120" s="196"/>
      <c r="B120" s="64">
        <f t="shared" si="32"/>
        <v>2</v>
      </c>
      <c r="C120" s="223"/>
      <c r="D120" s="41" t="s">
        <v>11</v>
      </c>
      <c r="E120" s="6">
        <v>3.0000000000000001E-3</v>
      </c>
      <c r="F120" s="53">
        <f t="shared" si="33"/>
        <v>2</v>
      </c>
      <c r="G120" s="49">
        <v>28</v>
      </c>
      <c r="H120" s="4">
        <f t="shared" si="29"/>
        <v>8.4000000000000005E-2</v>
      </c>
      <c r="I120" s="7">
        <f t="shared" si="30"/>
        <v>0.16800000000000001</v>
      </c>
      <c r="J120" s="9">
        <f t="shared" si="31"/>
        <v>6.0000000000000001E-3</v>
      </c>
    </row>
    <row r="121" spans="1:10" ht="15.75" customHeight="1">
      <c r="A121" s="196"/>
      <c r="B121" s="64">
        <f t="shared" si="32"/>
        <v>2</v>
      </c>
      <c r="C121" s="238" t="s">
        <v>42</v>
      </c>
      <c r="D121" s="41" t="s">
        <v>43</v>
      </c>
      <c r="E121" s="6">
        <v>5.0999999999999997E-2</v>
      </c>
      <c r="F121" s="53">
        <f t="shared" si="33"/>
        <v>2</v>
      </c>
      <c r="G121" s="49">
        <v>50</v>
      </c>
      <c r="H121" s="4">
        <f>G121*E121</f>
        <v>2.5499999999999998</v>
      </c>
      <c r="I121" s="7">
        <f t="shared" si="30"/>
        <v>5.0999999999999996</v>
      </c>
      <c r="J121" s="9">
        <f t="shared" si="31"/>
        <v>0.10199999999999999</v>
      </c>
    </row>
    <row r="122" spans="1:10" ht="15.75" customHeight="1">
      <c r="A122" s="196"/>
      <c r="B122" s="64">
        <f t="shared" si="32"/>
        <v>2</v>
      </c>
      <c r="C122" s="238"/>
      <c r="D122" s="41" t="s">
        <v>27</v>
      </c>
      <c r="E122" s="6">
        <v>5.0000000000000001E-3</v>
      </c>
      <c r="F122" s="53">
        <f t="shared" si="33"/>
        <v>2</v>
      </c>
      <c r="G122" s="49">
        <v>710</v>
      </c>
      <c r="H122" s="4">
        <f>G122*E122</f>
        <v>3.5500000000000003</v>
      </c>
      <c r="I122" s="7">
        <f t="shared" si="30"/>
        <v>7.1000000000000005</v>
      </c>
      <c r="J122" s="9">
        <f t="shared" si="31"/>
        <v>0.01</v>
      </c>
    </row>
    <row r="123" spans="1:10" ht="15.75" customHeight="1">
      <c r="A123" s="196"/>
      <c r="B123" s="64">
        <f t="shared" si="32"/>
        <v>2</v>
      </c>
      <c r="C123" s="235" t="s">
        <v>92</v>
      </c>
      <c r="D123" s="41" t="s">
        <v>25</v>
      </c>
      <c r="E123" s="6">
        <v>4.5999999999999999E-2</v>
      </c>
      <c r="F123" s="53">
        <f t="shared" si="33"/>
        <v>2</v>
      </c>
      <c r="G123" s="49">
        <v>150</v>
      </c>
      <c r="H123" s="4">
        <f t="shared" si="29"/>
        <v>6.8999999999999995</v>
      </c>
      <c r="I123" s="7">
        <f t="shared" si="30"/>
        <v>13.799999999999999</v>
      </c>
      <c r="J123" s="9">
        <f t="shared" si="31"/>
        <v>9.1999999999999998E-2</v>
      </c>
    </row>
    <row r="124" spans="1:10" ht="15.75" customHeight="1">
      <c r="A124" s="196"/>
      <c r="B124" s="64">
        <f t="shared" si="32"/>
        <v>2</v>
      </c>
      <c r="C124" s="236"/>
      <c r="D124" s="41" t="s">
        <v>12</v>
      </c>
      <c r="E124" s="6">
        <v>2.4E-2</v>
      </c>
      <c r="F124" s="53">
        <f t="shared" si="33"/>
        <v>2</v>
      </c>
      <c r="G124" s="49">
        <v>46</v>
      </c>
      <c r="H124" s="4">
        <f t="shared" si="29"/>
        <v>1.1040000000000001</v>
      </c>
      <c r="I124" s="7">
        <f t="shared" si="30"/>
        <v>2.2080000000000002</v>
      </c>
      <c r="J124" s="9">
        <f t="shared" si="31"/>
        <v>4.8000000000000001E-2</v>
      </c>
    </row>
    <row r="125" spans="1:10" ht="15.75" customHeight="1">
      <c r="A125" s="196"/>
      <c r="B125" s="64">
        <f t="shared" si="32"/>
        <v>2</v>
      </c>
      <c r="C125" s="236"/>
      <c r="D125" s="41" t="s">
        <v>13</v>
      </c>
      <c r="E125" s="45">
        <v>2.0000000000000001E-4</v>
      </c>
      <c r="F125" s="53">
        <f t="shared" si="33"/>
        <v>2</v>
      </c>
      <c r="G125" s="49">
        <v>440</v>
      </c>
      <c r="H125" s="4">
        <f t="shared" si="29"/>
        <v>8.8000000000000009E-2</v>
      </c>
      <c r="I125" s="7">
        <f t="shared" si="30"/>
        <v>0.17600000000000002</v>
      </c>
      <c r="J125" s="9">
        <f t="shared" si="31"/>
        <v>4.0000000000000002E-4</v>
      </c>
    </row>
    <row r="126" spans="1:10" ht="15.75" customHeight="1">
      <c r="A126" s="196"/>
      <c r="B126" s="64">
        <f t="shared" si="32"/>
        <v>2</v>
      </c>
      <c r="C126" s="237"/>
      <c r="D126" s="41" t="s">
        <v>79</v>
      </c>
      <c r="E126" s="6">
        <v>0.17199999999999999</v>
      </c>
      <c r="F126" s="53">
        <f t="shared" si="33"/>
        <v>2</v>
      </c>
      <c r="G126" s="49"/>
      <c r="H126" s="4"/>
      <c r="I126" s="7"/>
      <c r="J126" s="9">
        <f t="shared" si="31"/>
        <v>0.34399999999999997</v>
      </c>
    </row>
    <row r="127" spans="1:10" ht="15.75" customHeight="1">
      <c r="A127" s="196"/>
      <c r="B127" s="64">
        <f t="shared" si="32"/>
        <v>2</v>
      </c>
      <c r="C127" s="3" t="s">
        <v>38</v>
      </c>
      <c r="D127" s="46" t="s">
        <v>38</v>
      </c>
      <c r="E127" s="6">
        <v>0.04</v>
      </c>
      <c r="F127" s="53">
        <f t="shared" si="33"/>
        <v>2</v>
      </c>
      <c r="G127" s="49">
        <v>32</v>
      </c>
      <c r="H127" s="4">
        <f t="shared" si="29"/>
        <v>1.28</v>
      </c>
      <c r="I127" s="7">
        <f t="shared" si="30"/>
        <v>2.56</v>
      </c>
      <c r="J127" s="9">
        <f t="shared" si="31"/>
        <v>0.08</v>
      </c>
    </row>
    <row r="128" spans="1:10" ht="15.75" customHeight="1">
      <c r="A128" s="210" t="s">
        <v>41</v>
      </c>
      <c r="B128" s="210"/>
      <c r="C128" s="210"/>
      <c r="D128" s="210"/>
      <c r="E128" s="68"/>
      <c r="F128" s="68"/>
      <c r="G128" s="68"/>
      <c r="H128" s="2">
        <f>SUM(H107:H127)</f>
        <v>60.999999999999986</v>
      </c>
      <c r="I128" s="2">
        <f t="shared" ref="I128:J128" si="34">SUM(I107:I127)</f>
        <v>121.99999999999997</v>
      </c>
      <c r="J128" s="2">
        <f t="shared" si="34"/>
        <v>1.7685454545454546</v>
      </c>
    </row>
    <row r="129" spans="1:10" ht="15.75" customHeight="1">
      <c r="A129" s="196" t="s">
        <v>63</v>
      </c>
      <c r="B129" s="61">
        <v>2</v>
      </c>
      <c r="C129" s="217" t="s">
        <v>78</v>
      </c>
      <c r="D129" s="41" t="s">
        <v>6</v>
      </c>
      <c r="E129" s="6">
        <v>4.5999999999999999E-2</v>
      </c>
      <c r="F129" s="49">
        <v>5</v>
      </c>
      <c r="G129" s="49">
        <v>20</v>
      </c>
      <c r="H129" s="4">
        <f>G129*E129</f>
        <v>0.91999999999999993</v>
      </c>
      <c r="I129" s="7">
        <f>J129*G129</f>
        <v>4.5999999999999996</v>
      </c>
      <c r="J129" s="9">
        <f>F129*E129</f>
        <v>0.22999999999999998</v>
      </c>
    </row>
    <row r="130" spans="1:10" ht="15.75" customHeight="1">
      <c r="A130" s="196"/>
      <c r="B130" s="64">
        <f>B129</f>
        <v>2</v>
      </c>
      <c r="C130" s="217"/>
      <c r="D130" s="41" t="s">
        <v>102</v>
      </c>
      <c r="E130" s="6">
        <v>0.02</v>
      </c>
      <c r="F130" s="53">
        <f>F129</f>
        <v>5</v>
      </c>
      <c r="G130" s="50">
        <v>81</v>
      </c>
      <c r="H130" s="4">
        <f t="shared" ref="H130:H151" si="35">G130*E130</f>
        <v>1.62</v>
      </c>
      <c r="I130" s="7">
        <f t="shared" ref="I130:I151" si="36">J130*G130</f>
        <v>8.1</v>
      </c>
      <c r="J130" s="9">
        <f t="shared" ref="J130:J151" si="37">F130*E130</f>
        <v>0.1</v>
      </c>
    </row>
    <row r="131" spans="1:10" ht="15.75" customHeight="1">
      <c r="A131" s="196"/>
      <c r="B131" s="64">
        <f t="shared" ref="B131:B151" si="38">B130</f>
        <v>2</v>
      </c>
      <c r="C131" s="217"/>
      <c r="D131" s="42" t="s">
        <v>7</v>
      </c>
      <c r="E131" s="6">
        <v>3.0000000000000001E-3</v>
      </c>
      <c r="F131" s="53">
        <f t="shared" ref="F131:F151" si="39">F130</f>
        <v>5</v>
      </c>
      <c r="G131" s="51">
        <v>90</v>
      </c>
      <c r="H131" s="4">
        <f t="shared" si="35"/>
        <v>0.27</v>
      </c>
      <c r="I131" s="7">
        <f t="shared" si="36"/>
        <v>1.3499999999999999</v>
      </c>
      <c r="J131" s="9">
        <f t="shared" si="37"/>
        <v>1.4999999999999999E-2</v>
      </c>
    </row>
    <row r="132" spans="1:10" ht="15.75" customHeight="1">
      <c r="A132" s="196"/>
      <c r="B132" s="64">
        <f t="shared" si="38"/>
        <v>2</v>
      </c>
      <c r="C132" s="217"/>
      <c r="D132" s="41" t="s">
        <v>9</v>
      </c>
      <c r="E132" s="6">
        <v>1.3000000000000001E-2</v>
      </c>
      <c r="F132" s="53">
        <f t="shared" si="39"/>
        <v>5</v>
      </c>
      <c r="G132" s="51">
        <v>44</v>
      </c>
      <c r="H132" s="4">
        <f t="shared" si="35"/>
        <v>0.57200000000000006</v>
      </c>
      <c r="I132" s="7">
        <f t="shared" si="36"/>
        <v>2.8600000000000003</v>
      </c>
      <c r="J132" s="9">
        <f t="shared" si="37"/>
        <v>6.5000000000000002E-2</v>
      </c>
    </row>
    <row r="133" spans="1:10" ht="15.75" customHeight="1">
      <c r="A133" s="196"/>
      <c r="B133" s="64">
        <f t="shared" si="38"/>
        <v>2</v>
      </c>
      <c r="C133" s="218" t="s">
        <v>72</v>
      </c>
      <c r="D133" s="41" t="s">
        <v>8</v>
      </c>
      <c r="E133" s="6">
        <v>0.107</v>
      </c>
      <c r="F133" s="53">
        <f t="shared" si="39"/>
        <v>5</v>
      </c>
      <c r="G133" s="49">
        <v>28</v>
      </c>
      <c r="H133" s="4">
        <f t="shared" si="35"/>
        <v>2.996</v>
      </c>
      <c r="I133" s="47">
        <f t="shared" si="36"/>
        <v>14.98</v>
      </c>
      <c r="J133" s="29">
        <f t="shared" si="37"/>
        <v>0.53500000000000003</v>
      </c>
    </row>
    <row r="134" spans="1:10" ht="15.75" customHeight="1">
      <c r="A134" s="196"/>
      <c r="B134" s="64">
        <f t="shared" si="38"/>
        <v>2</v>
      </c>
      <c r="C134" s="219"/>
      <c r="D134" s="41" t="s">
        <v>73</v>
      </c>
      <c r="E134" s="6">
        <v>5.0000000000000001E-3</v>
      </c>
      <c r="F134" s="53">
        <f t="shared" si="39"/>
        <v>5</v>
      </c>
      <c r="G134" s="49">
        <v>40</v>
      </c>
      <c r="H134" s="4">
        <f t="shared" si="35"/>
        <v>0.2</v>
      </c>
      <c r="I134" s="47">
        <f t="shared" si="36"/>
        <v>1</v>
      </c>
      <c r="J134" s="29">
        <f t="shared" si="37"/>
        <v>2.5000000000000001E-2</v>
      </c>
    </row>
    <row r="135" spans="1:10" ht="15.75" customHeight="1">
      <c r="A135" s="196"/>
      <c r="B135" s="64">
        <f t="shared" si="38"/>
        <v>2</v>
      </c>
      <c r="C135" s="219"/>
      <c r="D135" s="41" t="s">
        <v>9</v>
      </c>
      <c r="E135" s="6">
        <v>1.3000000000000001E-2</v>
      </c>
      <c r="F135" s="53">
        <f t="shared" si="39"/>
        <v>5</v>
      </c>
      <c r="G135" s="49">
        <v>44</v>
      </c>
      <c r="H135" s="4">
        <f t="shared" si="35"/>
        <v>0.57200000000000006</v>
      </c>
      <c r="I135" s="47">
        <f t="shared" si="36"/>
        <v>2.8600000000000003</v>
      </c>
      <c r="J135" s="29">
        <f t="shared" si="37"/>
        <v>6.5000000000000002E-2</v>
      </c>
    </row>
    <row r="136" spans="1:10" ht="15.75" customHeight="1">
      <c r="A136" s="196"/>
      <c r="B136" s="64">
        <f t="shared" si="38"/>
        <v>2</v>
      </c>
      <c r="C136" s="219"/>
      <c r="D136" s="42" t="s">
        <v>11</v>
      </c>
      <c r="E136" s="6">
        <v>6.0000000000000001E-3</v>
      </c>
      <c r="F136" s="53">
        <f t="shared" si="39"/>
        <v>5</v>
      </c>
      <c r="G136" s="49">
        <v>28</v>
      </c>
      <c r="H136" s="4">
        <f t="shared" si="35"/>
        <v>0.16800000000000001</v>
      </c>
      <c r="I136" s="47">
        <f t="shared" si="36"/>
        <v>0.84</v>
      </c>
      <c r="J136" s="29">
        <f t="shared" si="37"/>
        <v>0.03</v>
      </c>
    </row>
    <row r="137" spans="1:10" ht="15.75" customHeight="1">
      <c r="A137" s="196"/>
      <c r="B137" s="64">
        <f t="shared" si="38"/>
        <v>2</v>
      </c>
      <c r="C137" s="219"/>
      <c r="D137" s="42" t="s">
        <v>7</v>
      </c>
      <c r="E137" s="6">
        <v>5.0000000000000001E-3</v>
      </c>
      <c r="F137" s="53">
        <f t="shared" si="39"/>
        <v>5</v>
      </c>
      <c r="G137" s="49">
        <v>90</v>
      </c>
      <c r="H137" s="4">
        <f t="shared" si="35"/>
        <v>0.45</v>
      </c>
      <c r="I137" s="47">
        <f t="shared" si="36"/>
        <v>2.25</v>
      </c>
      <c r="J137" s="29">
        <f t="shared" si="37"/>
        <v>2.5000000000000001E-2</v>
      </c>
    </row>
    <row r="138" spans="1:10" ht="15.75" customHeight="1">
      <c r="A138" s="196"/>
      <c r="B138" s="64">
        <f t="shared" si="38"/>
        <v>2</v>
      </c>
      <c r="C138" s="220"/>
      <c r="D138" s="42" t="s">
        <v>79</v>
      </c>
      <c r="E138" s="6">
        <v>0.188</v>
      </c>
      <c r="F138" s="53">
        <f t="shared" si="39"/>
        <v>5</v>
      </c>
      <c r="G138" s="49"/>
      <c r="H138" s="4"/>
      <c r="I138" s="47"/>
      <c r="J138" s="29">
        <f t="shared" si="37"/>
        <v>0.94</v>
      </c>
    </row>
    <row r="139" spans="1:10" ht="15.75" customHeight="1">
      <c r="A139" s="196"/>
      <c r="B139" s="64">
        <f t="shared" si="38"/>
        <v>2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39"/>
        <v>5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6"/>
        <v>161.25999999999993</v>
      </c>
      <c r="J139" s="29">
        <f t="shared" si="37"/>
        <v>0.48866666666666647</v>
      </c>
    </row>
    <row r="140" spans="1:10" ht="15.75" customHeight="1">
      <c r="A140" s="196"/>
      <c r="B140" s="64">
        <f t="shared" si="38"/>
        <v>2</v>
      </c>
      <c r="C140" s="236"/>
      <c r="D140" s="42" t="s">
        <v>7</v>
      </c>
      <c r="E140" s="6">
        <v>5.0000000000000001E-3</v>
      </c>
      <c r="F140" s="53">
        <f t="shared" si="39"/>
        <v>5</v>
      </c>
      <c r="G140" s="49">
        <v>90</v>
      </c>
      <c r="H140" s="4">
        <f t="shared" si="35"/>
        <v>0.45</v>
      </c>
      <c r="I140" s="47">
        <f t="shared" si="36"/>
        <v>2.25</v>
      </c>
      <c r="J140" s="29">
        <f t="shared" si="37"/>
        <v>2.5000000000000001E-2</v>
      </c>
    </row>
    <row r="141" spans="1:10" ht="15.75" customHeight="1">
      <c r="A141" s="196"/>
      <c r="B141" s="64">
        <f t="shared" si="38"/>
        <v>2</v>
      </c>
      <c r="C141" s="236"/>
      <c r="D141" s="42" t="s">
        <v>32</v>
      </c>
      <c r="E141" s="6">
        <v>1.2E-2</v>
      </c>
      <c r="F141" s="53">
        <f t="shared" si="39"/>
        <v>5</v>
      </c>
      <c r="G141" s="51">
        <v>170</v>
      </c>
      <c r="H141" s="4">
        <f>G141*E141</f>
        <v>2.04</v>
      </c>
      <c r="I141" s="47">
        <f t="shared" si="36"/>
        <v>10.199999999999999</v>
      </c>
      <c r="J141" s="29">
        <f t="shared" si="37"/>
        <v>0.06</v>
      </c>
    </row>
    <row r="142" spans="1:10" ht="15.75" customHeight="1">
      <c r="A142" s="196"/>
      <c r="B142" s="64">
        <f t="shared" si="38"/>
        <v>2</v>
      </c>
      <c r="C142" s="236"/>
      <c r="D142" s="42" t="s">
        <v>11</v>
      </c>
      <c r="E142" s="6">
        <v>1.7999999999999999E-2</v>
      </c>
      <c r="F142" s="53">
        <f t="shared" si="39"/>
        <v>5</v>
      </c>
      <c r="G142" s="49">
        <v>28</v>
      </c>
      <c r="H142" s="4">
        <f t="shared" si="35"/>
        <v>0.504</v>
      </c>
      <c r="I142" s="47">
        <f t="shared" si="36"/>
        <v>2.52</v>
      </c>
      <c r="J142" s="29">
        <f t="shared" si="37"/>
        <v>0.09</v>
      </c>
    </row>
    <row r="143" spans="1:10" ht="15.75" customHeight="1">
      <c r="A143" s="196"/>
      <c r="B143" s="64">
        <f t="shared" si="38"/>
        <v>2</v>
      </c>
      <c r="C143" s="237"/>
      <c r="D143" s="41" t="s">
        <v>16</v>
      </c>
      <c r="E143" s="6">
        <v>4.0000000000000001E-3</v>
      </c>
      <c r="F143" s="53">
        <f t="shared" si="39"/>
        <v>5</v>
      </c>
      <c r="G143" s="49">
        <v>50</v>
      </c>
      <c r="H143" s="4">
        <f t="shared" si="35"/>
        <v>0.2</v>
      </c>
      <c r="I143" s="47">
        <f t="shared" si="36"/>
        <v>1</v>
      </c>
      <c r="J143" s="29">
        <f t="shared" si="37"/>
        <v>0.02</v>
      </c>
    </row>
    <row r="144" spans="1:10" ht="15.75" customHeight="1">
      <c r="A144" s="196"/>
      <c r="B144" s="64">
        <f t="shared" si="38"/>
        <v>2</v>
      </c>
      <c r="C144" s="226" t="s">
        <v>37</v>
      </c>
      <c r="D144" s="41" t="s">
        <v>8</v>
      </c>
      <c r="E144" s="6">
        <v>0.17100000000000001</v>
      </c>
      <c r="F144" s="53">
        <f t="shared" si="39"/>
        <v>5</v>
      </c>
      <c r="G144" s="49">
        <v>28</v>
      </c>
      <c r="H144" s="4">
        <f t="shared" si="35"/>
        <v>4.7880000000000003</v>
      </c>
      <c r="I144" s="7">
        <f t="shared" si="36"/>
        <v>23.94</v>
      </c>
      <c r="J144" s="9">
        <f t="shared" si="37"/>
        <v>0.85500000000000009</v>
      </c>
    </row>
    <row r="145" spans="1:15" ht="15.75" customHeight="1">
      <c r="A145" s="196"/>
      <c r="B145" s="64">
        <f t="shared" si="38"/>
        <v>2</v>
      </c>
      <c r="C145" s="227"/>
      <c r="D145" s="41" t="s">
        <v>27</v>
      </c>
      <c r="E145" s="6">
        <v>5.0000000000000001E-3</v>
      </c>
      <c r="F145" s="53">
        <f t="shared" si="39"/>
        <v>5</v>
      </c>
      <c r="G145" s="49">
        <v>710</v>
      </c>
      <c r="H145" s="4">
        <f t="shared" si="35"/>
        <v>3.5500000000000003</v>
      </c>
      <c r="I145" s="7">
        <f t="shared" si="36"/>
        <v>17.75</v>
      </c>
      <c r="J145" s="9">
        <f t="shared" si="37"/>
        <v>2.5000000000000001E-2</v>
      </c>
    </row>
    <row r="146" spans="1:15" ht="15.75" customHeight="1">
      <c r="A146" s="196"/>
      <c r="B146" s="64">
        <f t="shared" si="38"/>
        <v>2</v>
      </c>
      <c r="C146" s="228"/>
      <c r="D146" s="41" t="s">
        <v>69</v>
      </c>
      <c r="E146" s="6">
        <v>2.4E-2</v>
      </c>
      <c r="F146" s="53">
        <f t="shared" si="39"/>
        <v>5</v>
      </c>
      <c r="G146" s="49">
        <v>90</v>
      </c>
      <c r="H146" s="4">
        <f t="shared" si="35"/>
        <v>2.16</v>
      </c>
      <c r="I146" s="7">
        <f t="shared" si="36"/>
        <v>10.799999999999999</v>
      </c>
      <c r="J146" s="9">
        <f t="shared" si="37"/>
        <v>0.12</v>
      </c>
    </row>
    <row r="147" spans="1:15" ht="15.75" customHeight="1">
      <c r="A147" s="196"/>
      <c r="B147" s="64">
        <f t="shared" si="38"/>
        <v>2</v>
      </c>
      <c r="C147" s="218" t="s">
        <v>39</v>
      </c>
      <c r="D147" s="41" t="s">
        <v>76</v>
      </c>
      <c r="E147" s="8">
        <v>0.02</v>
      </c>
      <c r="F147" s="53">
        <f t="shared" si="39"/>
        <v>5</v>
      </c>
      <c r="G147" s="49">
        <v>250</v>
      </c>
      <c r="H147" s="4">
        <f t="shared" si="35"/>
        <v>5</v>
      </c>
      <c r="I147" s="7">
        <f t="shared" si="36"/>
        <v>25</v>
      </c>
      <c r="J147" s="9">
        <f t="shared" si="37"/>
        <v>0.1</v>
      </c>
      <c r="L147"/>
      <c r="M147"/>
      <c r="N147"/>
      <c r="O147"/>
    </row>
    <row r="148" spans="1:15" s="17" customFormat="1" ht="15.75" customHeight="1">
      <c r="A148" s="196"/>
      <c r="B148" s="64">
        <f t="shared" si="38"/>
        <v>2</v>
      </c>
      <c r="C148" s="219"/>
      <c r="D148" s="41" t="s">
        <v>12</v>
      </c>
      <c r="E148" s="8">
        <v>0.02</v>
      </c>
      <c r="F148" s="53">
        <f t="shared" si="39"/>
        <v>5</v>
      </c>
      <c r="G148" s="49">
        <v>46</v>
      </c>
      <c r="H148" s="4">
        <f t="shared" si="35"/>
        <v>0.92</v>
      </c>
      <c r="I148" s="7">
        <f t="shared" si="36"/>
        <v>4.6000000000000005</v>
      </c>
      <c r="J148" s="9">
        <f t="shared" si="37"/>
        <v>0.1</v>
      </c>
      <c r="K148"/>
      <c r="L148"/>
      <c r="M148"/>
      <c r="N148"/>
      <c r="O148"/>
    </row>
    <row r="149" spans="1:15" ht="15.75" customHeight="1">
      <c r="A149" s="196"/>
      <c r="B149" s="64">
        <f t="shared" si="38"/>
        <v>2</v>
      </c>
      <c r="C149" s="219"/>
      <c r="D149" s="41" t="s">
        <v>13</v>
      </c>
      <c r="E149" s="20">
        <v>2.0000000000000001E-4</v>
      </c>
      <c r="F149" s="53">
        <f t="shared" si="39"/>
        <v>5</v>
      </c>
      <c r="G149" s="49">
        <v>440</v>
      </c>
      <c r="H149" s="4">
        <f t="shared" si="35"/>
        <v>8.8000000000000009E-2</v>
      </c>
      <c r="I149" s="7">
        <f t="shared" si="36"/>
        <v>0.44</v>
      </c>
      <c r="J149" s="9">
        <f t="shared" si="37"/>
        <v>1E-3</v>
      </c>
      <c r="L149"/>
      <c r="M149"/>
      <c r="N149"/>
      <c r="O149"/>
    </row>
    <row r="150" spans="1:15" ht="15.75" customHeight="1">
      <c r="A150" s="196"/>
      <c r="B150" s="64">
        <f t="shared" si="38"/>
        <v>2</v>
      </c>
      <c r="C150" s="220"/>
      <c r="D150" s="41" t="s">
        <v>79</v>
      </c>
      <c r="E150" s="8">
        <v>0.2</v>
      </c>
      <c r="F150" s="53">
        <f t="shared" si="39"/>
        <v>5</v>
      </c>
      <c r="G150" s="49"/>
      <c r="H150" s="4"/>
      <c r="I150" s="7"/>
      <c r="J150" s="9">
        <f t="shared" si="37"/>
        <v>1</v>
      </c>
      <c r="L150"/>
      <c r="M150"/>
      <c r="N150"/>
      <c r="O150"/>
    </row>
    <row r="151" spans="1:15" ht="15.75" customHeight="1">
      <c r="A151" s="196"/>
      <c r="B151" s="61">
        <f t="shared" si="38"/>
        <v>2</v>
      </c>
      <c r="C151" s="3" t="s">
        <v>38</v>
      </c>
      <c r="D151" s="46" t="s">
        <v>38</v>
      </c>
      <c r="E151" s="6">
        <v>0.04</v>
      </c>
      <c r="F151" s="53">
        <f t="shared" si="39"/>
        <v>5</v>
      </c>
      <c r="G151" s="49">
        <v>32</v>
      </c>
      <c r="H151" s="4">
        <f t="shared" si="35"/>
        <v>1.28</v>
      </c>
      <c r="I151" s="47">
        <f t="shared" si="36"/>
        <v>6.4</v>
      </c>
      <c r="J151" s="29">
        <f t="shared" si="37"/>
        <v>0.2</v>
      </c>
      <c r="L151" s="18"/>
    </row>
    <row r="152" spans="1:15" ht="15.75" customHeight="1">
      <c r="A152" s="210" t="s">
        <v>41</v>
      </c>
      <c r="B152" s="210"/>
      <c r="C152" s="210"/>
      <c r="D152" s="210"/>
      <c r="E152" s="68"/>
      <c r="F152" s="68"/>
      <c r="G152" s="68"/>
      <c r="H152" s="2">
        <f>SUM(H129:H151)</f>
        <v>60.999999999999993</v>
      </c>
      <c r="I152" s="2">
        <f t="shared" ref="I152:J152" si="40">SUM(I129:I151)</f>
        <v>304.99999999999994</v>
      </c>
      <c r="J152" s="2">
        <f t="shared" si="40"/>
        <v>5.1146666666666674</v>
      </c>
      <c r="L152"/>
      <c r="M152"/>
      <c r="N152"/>
      <c r="O152"/>
    </row>
    <row r="153" spans="1:15" customFormat="1" ht="15.75" customHeight="1"/>
    <row r="154" spans="1:15" customFormat="1" ht="15.75" customHeight="1"/>
    <row r="155" spans="1:15" customFormat="1" ht="15.75" customHeight="1"/>
    <row r="156" spans="1:15" customFormat="1" ht="15.75" customHeight="1"/>
    <row r="157" spans="1:15" customFormat="1" ht="15.75" customHeight="1"/>
    <row r="158" spans="1:15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>
      <c r="A159" s="232" t="s">
        <v>64</v>
      </c>
      <c r="B159" s="60">
        <v>2</v>
      </c>
      <c r="C159" s="226" t="s">
        <v>5</v>
      </c>
      <c r="D159" s="41" t="s">
        <v>6</v>
      </c>
      <c r="E159" s="8">
        <v>2.5000000000000001E-2</v>
      </c>
      <c r="F159" s="49">
        <v>2</v>
      </c>
      <c r="G159" s="49">
        <v>20</v>
      </c>
      <c r="H159" s="5">
        <f>G159*E159</f>
        <v>0.5</v>
      </c>
      <c r="I159" s="7">
        <f>J159*G159</f>
        <v>1</v>
      </c>
      <c r="J159" s="9">
        <f>F159*E159</f>
        <v>0.05</v>
      </c>
      <c r="L159" s="18"/>
    </row>
    <row r="160" spans="1:15" ht="15.75" customHeight="1">
      <c r="A160" s="233"/>
      <c r="B160" s="63">
        <f>B159</f>
        <v>2</v>
      </c>
      <c r="C160" s="227"/>
      <c r="D160" s="41" t="s">
        <v>7</v>
      </c>
      <c r="E160" s="8">
        <v>6.0000000000000001E-3</v>
      </c>
      <c r="F160" s="53">
        <f>F159</f>
        <v>2</v>
      </c>
      <c r="G160" s="49">
        <v>90</v>
      </c>
      <c r="H160" s="5">
        <f t="shared" ref="H160:H164" si="41">G160*E160</f>
        <v>0.54</v>
      </c>
      <c r="I160" s="7">
        <f t="shared" ref="I160:I176" si="42">J160*G160</f>
        <v>1.08</v>
      </c>
      <c r="J160" s="9">
        <f t="shared" ref="J160:J176" si="43">F160*E160</f>
        <v>1.2E-2</v>
      </c>
      <c r="L160" s="18"/>
    </row>
    <row r="161" spans="1:15" ht="15.75" customHeight="1">
      <c r="A161" s="233"/>
      <c r="B161" s="63">
        <f t="shared" ref="B161:B176" si="44">B160</f>
        <v>2</v>
      </c>
      <c r="C161" s="227"/>
      <c r="D161" s="41" t="s">
        <v>8</v>
      </c>
      <c r="E161" s="8">
        <v>3.4000000000000002E-2</v>
      </c>
      <c r="F161" s="53">
        <f t="shared" ref="F161:F176" si="45">F160</f>
        <v>2</v>
      </c>
      <c r="G161" s="49">
        <v>28</v>
      </c>
      <c r="H161" s="5">
        <f t="shared" si="41"/>
        <v>0.95200000000000007</v>
      </c>
      <c r="I161" s="7">
        <f t="shared" si="42"/>
        <v>1.9040000000000001</v>
      </c>
      <c r="J161" s="9">
        <f t="shared" si="43"/>
        <v>6.8000000000000005E-2</v>
      </c>
      <c r="L161" s="18"/>
    </row>
    <row r="162" spans="1:15" ht="15.75" customHeight="1">
      <c r="A162" s="233"/>
      <c r="B162" s="63">
        <f t="shared" si="44"/>
        <v>2</v>
      </c>
      <c r="C162" s="227"/>
      <c r="D162" s="41" t="s">
        <v>10</v>
      </c>
      <c r="E162" s="8">
        <v>2.5000000000000001E-2</v>
      </c>
      <c r="F162" s="53">
        <f t="shared" si="45"/>
        <v>2</v>
      </c>
      <c r="G162" s="49">
        <v>86</v>
      </c>
      <c r="H162" s="5">
        <f t="shared" si="41"/>
        <v>2.15</v>
      </c>
      <c r="I162" s="7">
        <f t="shared" si="42"/>
        <v>4.3</v>
      </c>
      <c r="J162" s="9">
        <f t="shared" si="43"/>
        <v>0.05</v>
      </c>
      <c r="L162" s="18"/>
    </row>
    <row r="163" spans="1:15" ht="15.75" customHeight="1">
      <c r="A163" s="233"/>
      <c r="B163" s="63">
        <f t="shared" si="44"/>
        <v>2</v>
      </c>
      <c r="C163" s="227"/>
      <c r="D163" s="41" t="s">
        <v>9</v>
      </c>
      <c r="E163" s="8">
        <v>1.7999999999999999E-2</v>
      </c>
      <c r="F163" s="53">
        <f t="shared" si="45"/>
        <v>2</v>
      </c>
      <c r="G163" s="49">
        <v>44</v>
      </c>
      <c r="H163" s="5">
        <f t="shared" si="41"/>
        <v>0.79199999999999993</v>
      </c>
      <c r="I163" s="7">
        <f t="shared" si="42"/>
        <v>1.5839999999999999</v>
      </c>
      <c r="J163" s="9">
        <f t="shared" si="43"/>
        <v>3.5999999999999997E-2</v>
      </c>
      <c r="L163" s="18"/>
    </row>
    <row r="164" spans="1:15" ht="15.75" customHeight="1">
      <c r="A164" s="233"/>
      <c r="B164" s="63">
        <f t="shared" si="44"/>
        <v>2</v>
      </c>
      <c r="C164" s="228"/>
      <c r="D164" s="41" t="s">
        <v>11</v>
      </c>
      <c r="E164" s="8">
        <v>1.7999999999999999E-2</v>
      </c>
      <c r="F164" s="53">
        <f t="shared" si="45"/>
        <v>2</v>
      </c>
      <c r="G164" s="49">
        <v>28</v>
      </c>
      <c r="H164" s="5">
        <f t="shared" si="41"/>
        <v>0.504</v>
      </c>
      <c r="I164" s="7">
        <f t="shared" si="42"/>
        <v>1.008</v>
      </c>
      <c r="J164" s="9">
        <f t="shared" si="43"/>
        <v>3.5999999999999997E-2</v>
      </c>
      <c r="L164" s="18"/>
    </row>
    <row r="165" spans="1:15" ht="15.75" customHeight="1">
      <c r="A165" s="233"/>
      <c r="B165" s="63">
        <f t="shared" si="44"/>
        <v>2</v>
      </c>
      <c r="C165" s="218" t="s">
        <v>58</v>
      </c>
      <c r="D165" s="41" t="s">
        <v>8</v>
      </c>
      <c r="E165" s="8">
        <v>0.1</v>
      </c>
      <c r="F165" s="53">
        <f t="shared" si="45"/>
        <v>2</v>
      </c>
      <c r="G165" s="49">
        <v>28</v>
      </c>
      <c r="H165" s="5">
        <f>G165*E165</f>
        <v>2.8000000000000003</v>
      </c>
      <c r="I165" s="7">
        <f t="shared" si="42"/>
        <v>5.6000000000000005</v>
      </c>
      <c r="J165" s="9">
        <f t="shared" si="43"/>
        <v>0.2</v>
      </c>
      <c r="L165" s="18"/>
    </row>
    <row r="166" spans="1:15" ht="15.75" customHeight="1">
      <c r="A166" s="233"/>
      <c r="B166" s="63">
        <f t="shared" si="44"/>
        <v>2</v>
      </c>
      <c r="C166" s="219"/>
      <c r="D166" s="42" t="s">
        <v>56</v>
      </c>
      <c r="E166" s="6">
        <v>0.01</v>
      </c>
      <c r="F166" s="53">
        <f t="shared" si="45"/>
        <v>2</v>
      </c>
      <c r="G166" s="50">
        <v>50</v>
      </c>
      <c r="H166" s="5">
        <f t="shared" ref="H166:H169" si="46">E166*G166</f>
        <v>0.5</v>
      </c>
      <c r="I166" s="7">
        <f t="shared" si="42"/>
        <v>1</v>
      </c>
      <c r="J166" s="6">
        <f t="shared" si="43"/>
        <v>0.02</v>
      </c>
      <c r="L166" s="18"/>
    </row>
    <row r="167" spans="1:15" ht="15.75" customHeight="1">
      <c r="A167" s="233"/>
      <c r="B167" s="63">
        <f t="shared" si="44"/>
        <v>2</v>
      </c>
      <c r="C167" s="219"/>
      <c r="D167" s="42" t="s">
        <v>9</v>
      </c>
      <c r="E167" s="6">
        <v>1.2999999999999999E-2</v>
      </c>
      <c r="F167" s="53">
        <f t="shared" si="45"/>
        <v>2</v>
      </c>
      <c r="G167" s="50">
        <v>44</v>
      </c>
      <c r="H167" s="5">
        <f t="shared" si="46"/>
        <v>0.57199999999999995</v>
      </c>
      <c r="I167" s="7">
        <f t="shared" si="42"/>
        <v>1.1439999999999999</v>
      </c>
      <c r="J167" s="6">
        <f t="shared" si="43"/>
        <v>2.5999999999999999E-2</v>
      </c>
      <c r="L167" s="18"/>
    </row>
    <row r="168" spans="1:15" ht="15.75" customHeight="1">
      <c r="A168" s="233"/>
      <c r="B168" s="63">
        <f t="shared" si="44"/>
        <v>2</v>
      </c>
      <c r="C168" s="219"/>
      <c r="D168" s="42" t="s">
        <v>11</v>
      </c>
      <c r="E168" s="6">
        <v>1.2E-2</v>
      </c>
      <c r="F168" s="53">
        <f t="shared" si="45"/>
        <v>2</v>
      </c>
      <c r="G168" s="50">
        <v>28</v>
      </c>
      <c r="H168" s="5">
        <f t="shared" si="46"/>
        <v>0.33600000000000002</v>
      </c>
      <c r="I168" s="7">
        <f t="shared" si="42"/>
        <v>0.67200000000000004</v>
      </c>
      <c r="J168" s="6">
        <f t="shared" si="43"/>
        <v>2.4E-2</v>
      </c>
      <c r="L168" s="18"/>
    </row>
    <row r="169" spans="1:15" ht="15.75" customHeight="1">
      <c r="A169" s="233"/>
      <c r="B169" s="63">
        <f t="shared" si="44"/>
        <v>2</v>
      </c>
      <c r="C169" s="219"/>
      <c r="D169" s="42" t="s">
        <v>7</v>
      </c>
      <c r="E169" s="6">
        <v>3.0000000000000001E-3</v>
      </c>
      <c r="F169" s="53">
        <f t="shared" si="45"/>
        <v>2</v>
      </c>
      <c r="G169" s="50">
        <v>90</v>
      </c>
      <c r="H169" s="5">
        <f t="shared" si="46"/>
        <v>0.27</v>
      </c>
      <c r="I169" s="7">
        <f t="shared" si="42"/>
        <v>0.54</v>
      </c>
      <c r="J169" s="6">
        <f t="shared" si="43"/>
        <v>6.0000000000000001E-3</v>
      </c>
      <c r="L169" s="18"/>
    </row>
    <row r="170" spans="1:15" ht="15.75" customHeight="1">
      <c r="A170" s="233"/>
      <c r="B170" s="63">
        <f t="shared" si="44"/>
        <v>2</v>
      </c>
      <c r="C170" s="220"/>
      <c r="D170" s="42" t="s">
        <v>79</v>
      </c>
      <c r="E170" s="6">
        <v>0.188</v>
      </c>
      <c r="F170" s="53">
        <f t="shared" si="45"/>
        <v>2</v>
      </c>
      <c r="G170" s="50"/>
      <c r="H170" s="5"/>
      <c r="I170" s="7"/>
      <c r="J170" s="6">
        <f t="shared" si="43"/>
        <v>0.376</v>
      </c>
      <c r="L170" s="18"/>
    </row>
    <row r="171" spans="1:15" ht="15.75" customHeight="1">
      <c r="A171" s="233"/>
      <c r="B171" s="63">
        <f t="shared" si="44"/>
        <v>2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5"/>
        <v>2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2"/>
        <v>34.268000000000015</v>
      </c>
      <c r="J171" s="6">
        <f t="shared" si="43"/>
        <v>0.17307070707070715</v>
      </c>
      <c r="L171" s="18"/>
    </row>
    <row r="172" spans="1:15" ht="15.75" customHeight="1">
      <c r="A172" s="233"/>
      <c r="B172" s="63">
        <f t="shared" si="44"/>
        <v>2</v>
      </c>
      <c r="C172" s="223"/>
      <c r="D172" s="41" t="s">
        <v>27</v>
      </c>
      <c r="E172" s="6">
        <v>1.2E-2</v>
      </c>
      <c r="F172" s="53">
        <f t="shared" si="45"/>
        <v>2</v>
      </c>
      <c r="G172" s="49">
        <v>710</v>
      </c>
      <c r="H172" s="5">
        <f t="shared" ref="H172:H176" si="47">G172*E172</f>
        <v>8.52</v>
      </c>
      <c r="I172" s="7">
        <f t="shared" si="42"/>
        <v>17.04</v>
      </c>
      <c r="J172" s="6">
        <f t="shared" si="43"/>
        <v>2.4E-2</v>
      </c>
      <c r="L172"/>
      <c r="M172"/>
      <c r="N172"/>
      <c r="O172"/>
    </row>
    <row r="173" spans="1:15" ht="15.75" customHeight="1">
      <c r="A173" s="233"/>
      <c r="B173" s="63">
        <f t="shared" si="44"/>
        <v>2</v>
      </c>
      <c r="C173" s="234" t="s">
        <v>26</v>
      </c>
      <c r="D173" s="42" t="s">
        <v>21</v>
      </c>
      <c r="E173" s="6">
        <v>6.0999999999999999E-2</v>
      </c>
      <c r="F173" s="53">
        <f t="shared" si="45"/>
        <v>2</v>
      </c>
      <c r="G173" s="50">
        <v>90</v>
      </c>
      <c r="H173" s="5">
        <f t="shared" ref="H173:H174" si="48">E173*G173</f>
        <v>5.49</v>
      </c>
      <c r="I173" s="7">
        <f t="shared" si="42"/>
        <v>10.98</v>
      </c>
      <c r="J173" s="6">
        <f t="shared" si="43"/>
        <v>0.122</v>
      </c>
      <c r="L173"/>
      <c r="M173"/>
      <c r="N173"/>
      <c r="O173"/>
    </row>
    <row r="174" spans="1:15" ht="15" customHeight="1">
      <c r="A174" s="233"/>
      <c r="B174" s="63">
        <f t="shared" si="44"/>
        <v>2</v>
      </c>
      <c r="C174" s="234"/>
      <c r="D174" s="42" t="s">
        <v>27</v>
      </c>
      <c r="E174" s="6">
        <v>6.0000000000000001E-3</v>
      </c>
      <c r="F174" s="53">
        <f t="shared" si="45"/>
        <v>2</v>
      </c>
      <c r="G174" s="50">
        <v>710</v>
      </c>
      <c r="H174" s="5">
        <f t="shared" si="48"/>
        <v>4.26</v>
      </c>
      <c r="I174" s="7">
        <f t="shared" si="42"/>
        <v>8.52</v>
      </c>
      <c r="J174" s="6">
        <f t="shared" si="43"/>
        <v>1.2E-2</v>
      </c>
      <c r="L174"/>
      <c r="M174"/>
      <c r="N174"/>
      <c r="O174"/>
    </row>
    <row r="175" spans="1:15" ht="15.75" customHeight="1">
      <c r="A175" s="233"/>
      <c r="B175" s="63">
        <f t="shared" si="44"/>
        <v>2</v>
      </c>
      <c r="C175" s="72" t="s">
        <v>65</v>
      </c>
      <c r="D175" s="43" t="s">
        <v>65</v>
      </c>
      <c r="E175" s="8">
        <v>0.2</v>
      </c>
      <c r="F175" s="53">
        <f t="shared" si="45"/>
        <v>2</v>
      </c>
      <c r="G175" s="49">
        <v>72</v>
      </c>
      <c r="H175" s="5">
        <f t="shared" si="47"/>
        <v>14.4</v>
      </c>
      <c r="I175" s="7">
        <f t="shared" si="42"/>
        <v>28.8</v>
      </c>
      <c r="J175" s="9">
        <f t="shared" si="43"/>
        <v>0.4</v>
      </c>
      <c r="L175"/>
      <c r="M175"/>
      <c r="N175"/>
      <c r="O175"/>
    </row>
    <row r="176" spans="1:15" ht="15.75" customHeight="1">
      <c r="A176" s="233"/>
      <c r="B176" s="63">
        <f t="shared" si="44"/>
        <v>2</v>
      </c>
      <c r="C176" s="3" t="s">
        <v>38</v>
      </c>
      <c r="D176" s="46" t="s">
        <v>38</v>
      </c>
      <c r="E176" s="9">
        <v>0.04</v>
      </c>
      <c r="F176" s="53">
        <f t="shared" si="45"/>
        <v>2</v>
      </c>
      <c r="G176" s="49">
        <v>32</v>
      </c>
      <c r="H176" s="5">
        <f t="shared" si="47"/>
        <v>1.28</v>
      </c>
      <c r="I176" s="7">
        <f t="shared" si="42"/>
        <v>2.56</v>
      </c>
      <c r="J176" s="9">
        <f t="shared" si="43"/>
        <v>0.08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68"/>
      <c r="F177" s="68"/>
      <c r="G177" s="68"/>
      <c r="H177" s="2">
        <f>SUM(H159:H176)</f>
        <v>61.000000000000007</v>
      </c>
      <c r="I177" s="2">
        <f>SUM(I159:I176)</f>
        <v>122.00000000000001</v>
      </c>
      <c r="J177" s="2">
        <f>SUM(J159:J176)</f>
        <v>1.7150707070707072</v>
      </c>
    </row>
    <row r="178" spans="1:15" ht="15.75" customHeight="1">
      <c r="A178" s="180" t="s">
        <v>66</v>
      </c>
      <c r="B178" s="61">
        <v>2</v>
      </c>
      <c r="C178" s="217" t="s">
        <v>100</v>
      </c>
      <c r="D178" s="41" t="s">
        <v>4</v>
      </c>
      <c r="E178" s="6">
        <v>0.06</v>
      </c>
      <c r="F178" s="49">
        <v>2</v>
      </c>
      <c r="G178" s="51">
        <v>25</v>
      </c>
      <c r="H178" s="4">
        <f>G178*E178</f>
        <v>1.5</v>
      </c>
      <c r="I178" s="7">
        <f>J178*G178</f>
        <v>3</v>
      </c>
      <c r="J178" s="9">
        <f>F178*E178</f>
        <v>0.12</v>
      </c>
    </row>
    <row r="179" spans="1:15" ht="15.75" customHeight="1">
      <c r="A179" s="181"/>
      <c r="B179" s="64">
        <f>B178</f>
        <v>2</v>
      </c>
      <c r="C179" s="217"/>
      <c r="D179" s="41" t="s">
        <v>9</v>
      </c>
      <c r="E179" s="6">
        <v>8.0000000000000002E-3</v>
      </c>
      <c r="F179" s="53">
        <f>F178</f>
        <v>2</v>
      </c>
      <c r="G179" s="51">
        <v>44</v>
      </c>
      <c r="H179" s="4">
        <f t="shared" ref="H179:H187" si="49">G179*E179</f>
        <v>0.35199999999999998</v>
      </c>
      <c r="I179" s="7">
        <f t="shared" ref="I179:I196" si="50">J179*G179</f>
        <v>0.70399999999999996</v>
      </c>
      <c r="J179" s="9">
        <f t="shared" ref="J179:J199" si="51">F179*E179</f>
        <v>1.6E-2</v>
      </c>
    </row>
    <row r="180" spans="1:15" ht="15.75" customHeight="1">
      <c r="A180" s="181"/>
      <c r="B180" s="64">
        <f t="shared" ref="B180:B199" si="52">B179</f>
        <v>2</v>
      </c>
      <c r="C180" s="217"/>
      <c r="D180" s="42" t="s">
        <v>13</v>
      </c>
      <c r="E180" s="45">
        <v>2.0000000000000001E-4</v>
      </c>
      <c r="F180" s="53">
        <f t="shared" ref="F180:F199" si="53">F179</f>
        <v>2</v>
      </c>
      <c r="G180" s="51">
        <v>440</v>
      </c>
      <c r="H180" s="4">
        <f t="shared" si="49"/>
        <v>8.8000000000000009E-2</v>
      </c>
      <c r="I180" s="7">
        <f t="shared" si="50"/>
        <v>0.17600000000000002</v>
      </c>
      <c r="J180" s="9">
        <f t="shared" si="51"/>
        <v>4.0000000000000002E-4</v>
      </c>
    </row>
    <row r="181" spans="1:15" ht="15.75" customHeight="1">
      <c r="A181" s="181"/>
      <c r="B181" s="64">
        <f t="shared" si="52"/>
        <v>2</v>
      </c>
      <c r="C181" s="217"/>
      <c r="D181" s="41" t="s">
        <v>12</v>
      </c>
      <c r="E181" s="6">
        <v>3.0000000000000001E-3</v>
      </c>
      <c r="F181" s="53">
        <f t="shared" si="53"/>
        <v>2</v>
      </c>
      <c r="G181" s="51">
        <v>46</v>
      </c>
      <c r="H181" s="4">
        <f t="shared" si="49"/>
        <v>0.13800000000000001</v>
      </c>
      <c r="I181" s="7">
        <f t="shared" si="50"/>
        <v>0.27600000000000002</v>
      </c>
      <c r="J181" s="9">
        <f t="shared" si="51"/>
        <v>6.0000000000000001E-3</v>
      </c>
    </row>
    <row r="182" spans="1:15" ht="15.75" customHeight="1">
      <c r="A182" s="181"/>
      <c r="B182" s="64">
        <f t="shared" si="52"/>
        <v>2</v>
      </c>
      <c r="C182" s="217"/>
      <c r="D182" s="42" t="s">
        <v>7</v>
      </c>
      <c r="E182" s="6">
        <v>3.0000000000000001E-3</v>
      </c>
      <c r="F182" s="53">
        <f t="shared" si="53"/>
        <v>2</v>
      </c>
      <c r="G182" s="49">
        <v>90</v>
      </c>
      <c r="H182" s="4">
        <f t="shared" si="49"/>
        <v>0.27</v>
      </c>
      <c r="I182" s="7">
        <f t="shared" si="50"/>
        <v>0.54</v>
      </c>
      <c r="J182" s="9">
        <f t="shared" si="51"/>
        <v>6.0000000000000001E-3</v>
      </c>
    </row>
    <row r="183" spans="1:15" ht="15.75" customHeight="1">
      <c r="A183" s="181"/>
      <c r="B183" s="64">
        <f t="shared" si="52"/>
        <v>2</v>
      </c>
      <c r="C183" s="218" t="s">
        <v>23</v>
      </c>
      <c r="D183" s="41" t="s">
        <v>8</v>
      </c>
      <c r="E183" s="6">
        <v>0.1</v>
      </c>
      <c r="F183" s="53">
        <f t="shared" si="53"/>
        <v>2</v>
      </c>
      <c r="G183" s="49">
        <v>28</v>
      </c>
      <c r="H183" s="4">
        <f t="shared" si="49"/>
        <v>2.8000000000000003</v>
      </c>
      <c r="I183" s="7">
        <f t="shared" si="50"/>
        <v>5.6000000000000005</v>
      </c>
      <c r="J183" s="9">
        <f t="shared" si="51"/>
        <v>0.2</v>
      </c>
    </row>
    <row r="184" spans="1:15" ht="15.75" customHeight="1">
      <c r="A184" s="181"/>
      <c r="B184" s="64">
        <f t="shared" si="52"/>
        <v>2</v>
      </c>
      <c r="C184" s="219"/>
      <c r="D184" s="41" t="s">
        <v>18</v>
      </c>
      <c r="E184" s="6">
        <v>0.02</v>
      </c>
      <c r="F184" s="53">
        <f t="shared" si="53"/>
        <v>2</v>
      </c>
      <c r="G184" s="49">
        <v>52</v>
      </c>
      <c r="H184" s="4">
        <f t="shared" si="49"/>
        <v>1.04</v>
      </c>
      <c r="I184" s="7">
        <f t="shared" si="50"/>
        <v>2.08</v>
      </c>
      <c r="J184" s="9">
        <f t="shared" si="51"/>
        <v>0.04</v>
      </c>
    </row>
    <row r="185" spans="1:15" ht="15.75" customHeight="1">
      <c r="A185" s="181"/>
      <c r="B185" s="64">
        <f t="shared" si="52"/>
        <v>2</v>
      </c>
      <c r="C185" s="219"/>
      <c r="D185" s="41" t="s">
        <v>9</v>
      </c>
      <c r="E185" s="6">
        <v>1.3000000000000001E-2</v>
      </c>
      <c r="F185" s="53">
        <f t="shared" si="53"/>
        <v>2</v>
      </c>
      <c r="G185" s="49">
        <v>44</v>
      </c>
      <c r="H185" s="4">
        <f t="shared" si="49"/>
        <v>0.57200000000000006</v>
      </c>
      <c r="I185" s="7">
        <f t="shared" si="50"/>
        <v>1.1440000000000001</v>
      </c>
      <c r="J185" s="9">
        <f t="shared" si="51"/>
        <v>2.6000000000000002E-2</v>
      </c>
    </row>
    <row r="186" spans="1:15" ht="15.75" customHeight="1">
      <c r="A186" s="181"/>
      <c r="B186" s="64">
        <f t="shared" si="52"/>
        <v>2</v>
      </c>
      <c r="C186" s="219"/>
      <c r="D186" s="42" t="s">
        <v>11</v>
      </c>
      <c r="E186" s="6">
        <v>1.2E-2</v>
      </c>
      <c r="F186" s="53">
        <f t="shared" si="53"/>
        <v>2</v>
      </c>
      <c r="G186" s="49">
        <v>28</v>
      </c>
      <c r="H186" s="4">
        <f t="shared" si="49"/>
        <v>0.33600000000000002</v>
      </c>
      <c r="I186" s="7">
        <f t="shared" si="50"/>
        <v>0.67200000000000004</v>
      </c>
      <c r="J186" s="9">
        <f t="shared" si="51"/>
        <v>2.4E-2</v>
      </c>
    </row>
    <row r="187" spans="1:15" ht="15.75" customHeight="1">
      <c r="A187" s="181"/>
      <c r="B187" s="64">
        <f t="shared" si="52"/>
        <v>2</v>
      </c>
      <c r="C187" s="219"/>
      <c r="D187" s="42" t="s">
        <v>7</v>
      </c>
      <c r="E187" s="6">
        <v>5.0000000000000001E-3</v>
      </c>
      <c r="F187" s="53">
        <f t="shared" si="53"/>
        <v>2</v>
      </c>
      <c r="G187" s="49">
        <v>90</v>
      </c>
      <c r="H187" s="4">
        <f t="shared" si="49"/>
        <v>0.45</v>
      </c>
      <c r="I187" s="7">
        <f t="shared" si="50"/>
        <v>0.9</v>
      </c>
      <c r="J187" s="9">
        <f t="shared" si="51"/>
        <v>0.01</v>
      </c>
    </row>
    <row r="188" spans="1:15" ht="15.75" customHeight="1">
      <c r="A188" s="181"/>
      <c r="B188" s="64">
        <f t="shared" si="52"/>
        <v>2</v>
      </c>
      <c r="C188" s="220"/>
      <c r="D188" s="42" t="s">
        <v>79</v>
      </c>
      <c r="E188" s="6">
        <v>0.17499999999999999</v>
      </c>
      <c r="F188" s="53">
        <f t="shared" si="53"/>
        <v>2</v>
      </c>
      <c r="G188" s="50"/>
      <c r="H188" s="5"/>
      <c r="I188" s="7"/>
      <c r="J188" s="6">
        <f t="shared" si="51"/>
        <v>0.35</v>
      </c>
      <c r="L188"/>
      <c r="M188"/>
      <c r="N188"/>
      <c r="O188"/>
    </row>
    <row r="189" spans="1:15" ht="15.75" customHeight="1">
      <c r="A189" s="181"/>
      <c r="B189" s="64">
        <f t="shared" si="52"/>
        <v>2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3"/>
        <v>2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0"/>
        <v>57.764000000000003</v>
      </c>
      <c r="J189" s="9">
        <f t="shared" si="51"/>
        <v>0.29173737373737374</v>
      </c>
    </row>
    <row r="190" spans="1:15" ht="15.75" customHeight="1">
      <c r="A190" s="181"/>
      <c r="B190" s="64">
        <f t="shared" si="52"/>
        <v>2</v>
      </c>
      <c r="C190" s="222"/>
      <c r="D190" s="41" t="s">
        <v>9</v>
      </c>
      <c r="E190" s="6">
        <v>0.02</v>
      </c>
      <c r="F190" s="53">
        <f t="shared" si="53"/>
        <v>2</v>
      </c>
      <c r="G190" s="51">
        <v>44</v>
      </c>
      <c r="H190" s="4">
        <f>G190*E190</f>
        <v>0.88</v>
      </c>
      <c r="I190" s="7">
        <f t="shared" si="50"/>
        <v>1.76</v>
      </c>
      <c r="J190" s="9">
        <f t="shared" si="51"/>
        <v>0.04</v>
      </c>
    </row>
    <row r="191" spans="1:15" ht="15.75" customHeight="1">
      <c r="A191" s="181"/>
      <c r="B191" s="64">
        <f t="shared" si="52"/>
        <v>2</v>
      </c>
      <c r="C191" s="222"/>
      <c r="D191" s="42" t="s">
        <v>11</v>
      </c>
      <c r="E191" s="6">
        <v>1.2999999999999999E-2</v>
      </c>
      <c r="F191" s="53">
        <f t="shared" si="53"/>
        <v>2</v>
      </c>
      <c r="G191" s="49">
        <v>28</v>
      </c>
      <c r="H191" s="4">
        <f t="shared" ref="H191" si="54">G191*E191</f>
        <v>0.36399999999999999</v>
      </c>
      <c r="I191" s="7">
        <f t="shared" si="50"/>
        <v>0.72799999999999998</v>
      </c>
      <c r="J191" s="9">
        <f t="shared" si="51"/>
        <v>2.5999999999999999E-2</v>
      </c>
    </row>
    <row r="192" spans="1:15" ht="15.75" customHeight="1">
      <c r="A192" s="181"/>
      <c r="B192" s="64">
        <f t="shared" si="52"/>
        <v>2</v>
      </c>
      <c r="C192" s="222"/>
      <c r="D192" s="42" t="s">
        <v>27</v>
      </c>
      <c r="E192" s="6">
        <v>0.01</v>
      </c>
      <c r="F192" s="53">
        <f t="shared" si="53"/>
        <v>2</v>
      </c>
      <c r="G192" s="49">
        <v>710</v>
      </c>
      <c r="H192" s="4">
        <f>G192*E192</f>
        <v>7.1000000000000005</v>
      </c>
      <c r="I192" s="7">
        <f t="shared" si="50"/>
        <v>14.200000000000001</v>
      </c>
      <c r="J192" s="9">
        <f t="shared" si="51"/>
        <v>0.02</v>
      </c>
    </row>
    <row r="193" spans="1:15" ht="15.75" customHeight="1">
      <c r="A193" s="181"/>
      <c r="B193" s="64">
        <f t="shared" si="52"/>
        <v>2</v>
      </c>
      <c r="C193" s="223"/>
      <c r="D193" s="42" t="s">
        <v>87</v>
      </c>
      <c r="E193" s="6">
        <v>5.8000000000000003E-2</v>
      </c>
      <c r="F193" s="53">
        <f t="shared" si="53"/>
        <v>2</v>
      </c>
      <c r="G193" s="49">
        <v>82</v>
      </c>
      <c r="H193" s="4">
        <f t="shared" ref="H193:H196" si="55">G193*E193</f>
        <v>4.7560000000000002</v>
      </c>
      <c r="I193" s="7">
        <f t="shared" si="50"/>
        <v>9.5120000000000005</v>
      </c>
      <c r="J193" s="9">
        <f t="shared" si="51"/>
        <v>0.11600000000000001</v>
      </c>
    </row>
    <row r="194" spans="1:15" ht="15.75" customHeight="1">
      <c r="A194" s="181"/>
      <c r="B194" s="64">
        <f t="shared" si="52"/>
        <v>2</v>
      </c>
      <c r="C194" s="218" t="s">
        <v>97</v>
      </c>
      <c r="D194" s="41" t="s">
        <v>14</v>
      </c>
      <c r="E194" s="6">
        <v>4.5999999999999999E-2</v>
      </c>
      <c r="F194" s="53">
        <f t="shared" si="53"/>
        <v>2</v>
      </c>
      <c r="G194" s="49">
        <v>100</v>
      </c>
      <c r="H194" s="4">
        <f t="shared" si="55"/>
        <v>4.5999999999999996</v>
      </c>
      <c r="I194" s="7">
        <f t="shared" si="50"/>
        <v>9.1999999999999993</v>
      </c>
      <c r="J194" s="9">
        <f t="shared" si="51"/>
        <v>9.1999999999999998E-2</v>
      </c>
    </row>
    <row r="195" spans="1:15" s="17" customFormat="1" ht="15.75" customHeight="1">
      <c r="A195" s="181"/>
      <c r="B195" s="64">
        <f t="shared" si="52"/>
        <v>2</v>
      </c>
      <c r="C195" s="219"/>
      <c r="D195" s="41" t="s">
        <v>12</v>
      </c>
      <c r="E195" s="6">
        <v>2.4E-2</v>
      </c>
      <c r="F195" s="53">
        <f t="shared" si="53"/>
        <v>2</v>
      </c>
      <c r="G195" s="49">
        <v>46</v>
      </c>
      <c r="H195" s="4">
        <f t="shared" si="55"/>
        <v>1.1040000000000001</v>
      </c>
      <c r="I195" s="7">
        <f t="shared" si="50"/>
        <v>2.2080000000000002</v>
      </c>
      <c r="J195" s="9">
        <f t="shared" si="51"/>
        <v>4.8000000000000001E-2</v>
      </c>
      <c r="K195"/>
      <c r="L195" s="19"/>
      <c r="N195" s="25"/>
    </row>
    <row r="196" spans="1:15" ht="15.75" customHeight="1">
      <c r="A196" s="181"/>
      <c r="B196" s="64">
        <f t="shared" si="52"/>
        <v>2</v>
      </c>
      <c r="C196" s="219"/>
      <c r="D196" s="41" t="s">
        <v>13</v>
      </c>
      <c r="E196" s="45">
        <v>2.0000000000000001E-4</v>
      </c>
      <c r="F196" s="53">
        <f t="shared" si="53"/>
        <v>2</v>
      </c>
      <c r="G196" s="49">
        <v>440</v>
      </c>
      <c r="H196" s="4">
        <f t="shared" si="55"/>
        <v>8.8000000000000009E-2</v>
      </c>
      <c r="I196" s="7">
        <f t="shared" si="50"/>
        <v>0.17600000000000002</v>
      </c>
      <c r="J196" s="9">
        <f t="shared" si="51"/>
        <v>4.0000000000000002E-4</v>
      </c>
    </row>
    <row r="197" spans="1:15" ht="15.75" customHeight="1">
      <c r="A197" s="181"/>
      <c r="B197" s="64">
        <f t="shared" si="52"/>
        <v>2</v>
      </c>
      <c r="C197" s="220"/>
      <c r="D197" s="41" t="s">
        <v>79</v>
      </c>
      <c r="E197" s="6">
        <v>0.17199999999999999</v>
      </c>
      <c r="F197" s="53">
        <f t="shared" si="53"/>
        <v>2</v>
      </c>
      <c r="G197" s="49"/>
      <c r="H197" s="4"/>
      <c r="I197" s="7"/>
      <c r="J197" s="9">
        <f t="shared" si="51"/>
        <v>0.34399999999999997</v>
      </c>
      <c r="L197"/>
      <c r="M197"/>
      <c r="N197"/>
      <c r="O197"/>
    </row>
    <row r="198" spans="1:15" ht="15.75" customHeight="1">
      <c r="A198" s="181"/>
      <c r="B198" s="64">
        <f t="shared" si="52"/>
        <v>2</v>
      </c>
      <c r="C198" s="3" t="s">
        <v>38</v>
      </c>
      <c r="D198" s="46" t="s">
        <v>38</v>
      </c>
      <c r="E198" s="6">
        <v>0.04</v>
      </c>
      <c r="F198" s="53">
        <f t="shared" si="53"/>
        <v>2</v>
      </c>
      <c r="G198" s="49">
        <v>32</v>
      </c>
      <c r="H198" s="4">
        <f t="shared" ref="H198" si="56">G198*E198</f>
        <v>1.28</v>
      </c>
      <c r="I198" s="7">
        <f t="shared" ref="I198:I199" si="57">J198*G198</f>
        <v>2.56</v>
      </c>
      <c r="J198" s="9">
        <f t="shared" si="51"/>
        <v>0.08</v>
      </c>
    </row>
    <row r="199" spans="1:15" ht="15.75" customHeight="1">
      <c r="A199" s="181"/>
      <c r="B199" s="64">
        <f t="shared" si="52"/>
        <v>2</v>
      </c>
      <c r="C199" s="70" t="s">
        <v>22</v>
      </c>
      <c r="D199" s="44" t="s">
        <v>22</v>
      </c>
      <c r="E199" s="6">
        <v>0.05</v>
      </c>
      <c r="F199" s="53">
        <f t="shared" si="53"/>
        <v>2</v>
      </c>
      <c r="G199" s="50">
        <v>88</v>
      </c>
      <c r="H199" s="4">
        <f>G199*E199</f>
        <v>4.4000000000000004</v>
      </c>
      <c r="I199" s="7">
        <f t="shared" si="57"/>
        <v>8.8000000000000007</v>
      </c>
      <c r="J199" s="9">
        <f t="shared" si="51"/>
        <v>0.1</v>
      </c>
    </row>
    <row r="200" spans="1:15" ht="15.75" customHeight="1">
      <c r="A200" s="210" t="s">
        <v>41</v>
      </c>
      <c r="B200" s="210"/>
      <c r="C200" s="210"/>
      <c r="D200" s="210"/>
      <c r="E200" s="68"/>
      <c r="F200" s="68"/>
      <c r="G200" s="68"/>
      <c r="H200" s="2">
        <f>SUM(H178:H199)</f>
        <v>61</v>
      </c>
      <c r="I200" s="2">
        <f>SUM(I178:I199)</f>
        <v>122.00000000000001</v>
      </c>
      <c r="J200" s="2">
        <f>SUM(J178:J199)</f>
        <v>1.9565373737373744</v>
      </c>
      <c r="L200"/>
      <c r="M200"/>
      <c r="N200"/>
      <c r="O200"/>
    </row>
    <row r="201" spans="1:15" customFormat="1" ht="15.75" customHeight="1"/>
    <row r="202" spans="1:15" customFormat="1" ht="15.75" customHeight="1"/>
    <row r="203" spans="1:15" customFormat="1" ht="15.75" customHeight="1"/>
    <row r="204" spans="1:15" customFormat="1" ht="15.75" customHeight="1"/>
    <row r="205" spans="1:15" customFormat="1" ht="15.75" customHeight="1"/>
    <row r="206" spans="1:15" customFormat="1" ht="15.75" customHeight="1"/>
    <row r="207" spans="1:15" customFormat="1" ht="15.75" customHeight="1"/>
    <row r="208" spans="1:15" customFormat="1" ht="15.75" customHeight="1"/>
    <row r="209" spans="1:10" customFormat="1" ht="15.75" customHeight="1"/>
    <row r="210" spans="1:10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>
      <c r="A211" s="196" t="s">
        <v>67</v>
      </c>
      <c r="B211" s="61">
        <v>2</v>
      </c>
      <c r="C211" s="217" t="s">
        <v>78</v>
      </c>
      <c r="D211" s="41" t="s">
        <v>6</v>
      </c>
      <c r="E211" s="6">
        <v>4.5999999999999999E-2</v>
      </c>
      <c r="F211" s="49">
        <v>2</v>
      </c>
      <c r="G211" s="49">
        <v>20</v>
      </c>
      <c r="H211" s="4">
        <f>G211*E211</f>
        <v>0.91999999999999993</v>
      </c>
      <c r="I211" s="7">
        <f>J211*G211</f>
        <v>1.8399999999999999</v>
      </c>
      <c r="J211" s="9">
        <f>F211*E211</f>
        <v>9.1999999999999998E-2</v>
      </c>
    </row>
    <row r="212" spans="1:10" ht="15.75" customHeight="1">
      <c r="A212" s="196"/>
      <c r="B212" s="64">
        <f>B211</f>
        <v>2</v>
      </c>
      <c r="C212" s="217"/>
      <c r="D212" s="41" t="s">
        <v>102</v>
      </c>
      <c r="E212" s="6">
        <v>0.02</v>
      </c>
      <c r="F212" s="53">
        <f>F211</f>
        <v>2</v>
      </c>
      <c r="G212" s="50">
        <v>81</v>
      </c>
      <c r="H212" s="4">
        <f t="shared" ref="H212:H232" si="58">G212*E212</f>
        <v>1.62</v>
      </c>
      <c r="I212" s="7">
        <f t="shared" ref="I212:I232" si="59">J212*G212</f>
        <v>3.24</v>
      </c>
      <c r="J212" s="9">
        <f t="shared" ref="J212:J232" si="60">F212*E212</f>
        <v>0.04</v>
      </c>
    </row>
    <row r="213" spans="1:10" ht="15.75" customHeight="1">
      <c r="A213" s="196"/>
      <c r="B213" s="64">
        <f t="shared" ref="B213:B232" si="61">B212</f>
        <v>2</v>
      </c>
      <c r="C213" s="217"/>
      <c r="D213" s="42" t="s">
        <v>7</v>
      </c>
      <c r="E213" s="6">
        <v>3.0000000000000001E-3</v>
      </c>
      <c r="F213" s="53">
        <f t="shared" ref="F213:F232" si="62">F212</f>
        <v>2</v>
      </c>
      <c r="G213" s="51">
        <v>90</v>
      </c>
      <c r="H213" s="4">
        <f t="shared" si="58"/>
        <v>0.27</v>
      </c>
      <c r="I213" s="7">
        <f t="shared" si="59"/>
        <v>0.54</v>
      </c>
      <c r="J213" s="9">
        <f t="shared" si="60"/>
        <v>6.0000000000000001E-3</v>
      </c>
    </row>
    <row r="214" spans="1:10" ht="15.75" customHeight="1">
      <c r="A214" s="196"/>
      <c r="B214" s="64">
        <f t="shared" si="61"/>
        <v>2</v>
      </c>
      <c r="C214" s="217"/>
      <c r="D214" s="41" t="s">
        <v>9</v>
      </c>
      <c r="E214" s="6">
        <v>1.3000000000000001E-2</v>
      </c>
      <c r="F214" s="53">
        <f t="shared" si="62"/>
        <v>2</v>
      </c>
      <c r="G214" s="51">
        <v>44</v>
      </c>
      <c r="H214" s="4">
        <f t="shared" si="58"/>
        <v>0.57200000000000006</v>
      </c>
      <c r="I214" s="7">
        <f t="shared" si="59"/>
        <v>1.1440000000000001</v>
      </c>
      <c r="J214" s="9">
        <f t="shared" si="60"/>
        <v>2.6000000000000002E-2</v>
      </c>
    </row>
    <row r="215" spans="1:10" ht="15.75" customHeight="1">
      <c r="A215" s="196"/>
      <c r="B215" s="64">
        <f t="shared" si="61"/>
        <v>2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2"/>
        <v>2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59"/>
        <v>17.915999999999979</v>
      </c>
      <c r="J215" s="9">
        <f t="shared" si="60"/>
        <v>5.4290909090909029E-2</v>
      </c>
    </row>
    <row r="216" spans="1:10" ht="15.75" customHeight="1">
      <c r="A216" s="196"/>
      <c r="B216" s="64">
        <f t="shared" si="61"/>
        <v>2</v>
      </c>
      <c r="C216" s="219"/>
      <c r="D216" s="41" t="s">
        <v>8</v>
      </c>
      <c r="E216" s="6">
        <v>0.107</v>
      </c>
      <c r="F216" s="53">
        <f t="shared" si="62"/>
        <v>2</v>
      </c>
      <c r="G216" s="49">
        <v>28</v>
      </c>
      <c r="H216" s="4">
        <f t="shared" ref="H216:H220" si="63">G216*E216</f>
        <v>2.996</v>
      </c>
      <c r="I216" s="7">
        <f t="shared" si="59"/>
        <v>5.992</v>
      </c>
      <c r="J216" s="9">
        <f t="shared" si="60"/>
        <v>0.214</v>
      </c>
    </row>
    <row r="217" spans="1:10" ht="15.75" customHeight="1">
      <c r="A217" s="196"/>
      <c r="B217" s="64">
        <f t="shared" si="61"/>
        <v>2</v>
      </c>
      <c r="C217" s="219"/>
      <c r="D217" s="41" t="s">
        <v>87</v>
      </c>
      <c r="E217" s="6">
        <v>6.0000000000000001E-3</v>
      </c>
      <c r="F217" s="53">
        <f t="shared" si="62"/>
        <v>2</v>
      </c>
      <c r="G217" s="49">
        <v>82</v>
      </c>
      <c r="H217" s="4">
        <f t="shared" si="63"/>
        <v>0.49199999999999999</v>
      </c>
      <c r="I217" s="7">
        <f t="shared" si="59"/>
        <v>0.98399999999999999</v>
      </c>
      <c r="J217" s="9">
        <f t="shared" si="60"/>
        <v>1.2E-2</v>
      </c>
    </row>
    <row r="218" spans="1:10" ht="15.75" customHeight="1">
      <c r="A218" s="196"/>
      <c r="B218" s="64">
        <f t="shared" si="61"/>
        <v>2</v>
      </c>
      <c r="C218" s="219"/>
      <c r="D218" s="41" t="s">
        <v>9</v>
      </c>
      <c r="E218" s="6">
        <v>1.3000000000000001E-2</v>
      </c>
      <c r="F218" s="53">
        <f t="shared" si="62"/>
        <v>2</v>
      </c>
      <c r="G218" s="49">
        <v>44</v>
      </c>
      <c r="H218" s="4">
        <f t="shared" si="63"/>
        <v>0.57200000000000006</v>
      </c>
      <c r="I218" s="7">
        <f t="shared" si="59"/>
        <v>1.1440000000000001</v>
      </c>
      <c r="J218" s="9">
        <f t="shared" si="60"/>
        <v>2.6000000000000002E-2</v>
      </c>
    </row>
    <row r="219" spans="1:10" ht="15.75" customHeight="1">
      <c r="A219" s="196"/>
      <c r="B219" s="64">
        <f t="shared" si="61"/>
        <v>2</v>
      </c>
      <c r="C219" s="219"/>
      <c r="D219" s="42" t="s">
        <v>11</v>
      </c>
      <c r="E219" s="6">
        <v>1.2E-2</v>
      </c>
      <c r="F219" s="53">
        <f t="shared" si="62"/>
        <v>2</v>
      </c>
      <c r="G219" s="49">
        <v>28</v>
      </c>
      <c r="H219" s="4">
        <f t="shared" si="63"/>
        <v>0.33600000000000002</v>
      </c>
      <c r="I219" s="7">
        <f t="shared" si="59"/>
        <v>0.67200000000000004</v>
      </c>
      <c r="J219" s="9">
        <f t="shared" si="60"/>
        <v>2.4E-2</v>
      </c>
    </row>
    <row r="220" spans="1:10" ht="15.75" customHeight="1">
      <c r="A220" s="196"/>
      <c r="B220" s="64">
        <f t="shared" si="61"/>
        <v>2</v>
      </c>
      <c r="C220" s="219"/>
      <c r="D220" s="42" t="s">
        <v>7</v>
      </c>
      <c r="E220" s="6">
        <v>3.0000000000000001E-3</v>
      </c>
      <c r="F220" s="53">
        <f t="shared" si="62"/>
        <v>2</v>
      </c>
      <c r="G220" s="49">
        <v>90</v>
      </c>
      <c r="H220" s="4">
        <f t="shared" si="63"/>
        <v>0.27</v>
      </c>
      <c r="I220" s="7">
        <f t="shared" si="59"/>
        <v>0.54</v>
      </c>
      <c r="J220" s="9">
        <f t="shared" si="60"/>
        <v>6.0000000000000001E-3</v>
      </c>
    </row>
    <row r="221" spans="1:10" ht="15.75" customHeight="1">
      <c r="A221" s="196"/>
      <c r="B221" s="64">
        <f t="shared" si="61"/>
        <v>2</v>
      </c>
      <c r="C221" s="219"/>
      <c r="D221" s="42" t="s">
        <v>32</v>
      </c>
      <c r="E221" s="6">
        <v>6.0000000000000001E-3</v>
      </c>
      <c r="F221" s="53">
        <f t="shared" si="62"/>
        <v>2</v>
      </c>
      <c r="G221" s="49">
        <v>170</v>
      </c>
      <c r="H221" s="4">
        <f>G221*E221</f>
        <v>1.02</v>
      </c>
      <c r="I221" s="7">
        <f t="shared" si="59"/>
        <v>2.04</v>
      </c>
      <c r="J221" s="9">
        <f t="shared" si="60"/>
        <v>1.2E-2</v>
      </c>
    </row>
    <row r="222" spans="1:10" ht="15.75" customHeight="1">
      <c r="A222" s="196"/>
      <c r="B222" s="64">
        <f t="shared" si="61"/>
        <v>2</v>
      </c>
      <c r="C222" s="220"/>
      <c r="D222" s="42" t="s">
        <v>79</v>
      </c>
      <c r="E222" s="6">
        <v>0.188</v>
      </c>
      <c r="F222" s="53">
        <f t="shared" si="62"/>
        <v>2</v>
      </c>
      <c r="G222" s="49"/>
      <c r="H222" s="4"/>
      <c r="I222" s="7"/>
      <c r="J222" s="9">
        <f t="shared" si="60"/>
        <v>0.376</v>
      </c>
    </row>
    <row r="223" spans="1:10" ht="15.75" customHeight="1">
      <c r="A223" s="196"/>
      <c r="B223" s="64">
        <f t="shared" si="61"/>
        <v>2</v>
      </c>
      <c r="C223" s="221" t="s">
        <v>86</v>
      </c>
      <c r="D223" s="41" t="s">
        <v>81</v>
      </c>
      <c r="E223" s="6">
        <v>8.8999999999999996E-2</v>
      </c>
      <c r="F223" s="53">
        <f t="shared" si="62"/>
        <v>2</v>
      </c>
      <c r="G223" s="49">
        <v>330</v>
      </c>
      <c r="H223" s="4">
        <f>G223*E223</f>
        <v>29.369999999999997</v>
      </c>
      <c r="I223" s="7">
        <f t="shared" ref="I223:I225" si="64">J223*G223</f>
        <v>58.739999999999995</v>
      </c>
      <c r="J223" s="9">
        <f t="shared" si="60"/>
        <v>0.17799999999999999</v>
      </c>
    </row>
    <row r="224" spans="1:10" ht="15.75" customHeight="1">
      <c r="A224" s="196"/>
      <c r="B224" s="64">
        <f t="shared" si="61"/>
        <v>2</v>
      </c>
      <c r="C224" s="222"/>
      <c r="D224" s="41" t="s">
        <v>9</v>
      </c>
      <c r="E224" s="6">
        <v>3.0000000000000001E-3</v>
      </c>
      <c r="F224" s="53">
        <f t="shared" si="62"/>
        <v>2</v>
      </c>
      <c r="G224" s="49">
        <v>44</v>
      </c>
      <c r="H224" s="4">
        <f t="shared" ref="H224:H225" si="65">G224*E224</f>
        <v>0.13200000000000001</v>
      </c>
      <c r="I224" s="7">
        <f t="shared" si="64"/>
        <v>0.26400000000000001</v>
      </c>
      <c r="J224" s="9">
        <f t="shared" si="60"/>
        <v>6.0000000000000001E-3</v>
      </c>
    </row>
    <row r="225" spans="1:15" ht="15.75" customHeight="1">
      <c r="A225" s="196"/>
      <c r="B225" s="64">
        <f t="shared" si="61"/>
        <v>2</v>
      </c>
      <c r="C225" s="223"/>
      <c r="D225" s="41" t="s">
        <v>11</v>
      </c>
      <c r="E225" s="6">
        <v>3.0000000000000001E-3</v>
      </c>
      <c r="F225" s="53">
        <f t="shared" si="62"/>
        <v>2</v>
      </c>
      <c r="G225" s="49">
        <v>28</v>
      </c>
      <c r="H225" s="4">
        <f t="shared" si="65"/>
        <v>8.4000000000000005E-2</v>
      </c>
      <c r="I225" s="7">
        <f t="shared" si="64"/>
        <v>0.16800000000000001</v>
      </c>
      <c r="J225" s="9">
        <f t="shared" si="60"/>
        <v>6.0000000000000001E-3</v>
      </c>
    </row>
    <row r="226" spans="1:15" ht="15.75" customHeight="1">
      <c r="A226" s="196"/>
      <c r="B226" s="64">
        <f t="shared" si="61"/>
        <v>2</v>
      </c>
      <c r="C226" s="218" t="s">
        <v>42</v>
      </c>
      <c r="D226" s="41" t="s">
        <v>44</v>
      </c>
      <c r="E226" s="6">
        <v>5.0999999999999997E-2</v>
      </c>
      <c r="F226" s="53">
        <f t="shared" si="62"/>
        <v>2</v>
      </c>
      <c r="G226" s="49">
        <v>50</v>
      </c>
      <c r="H226" s="4">
        <f>G226*E226</f>
        <v>2.5499999999999998</v>
      </c>
      <c r="I226" s="7">
        <f t="shared" si="59"/>
        <v>5.0999999999999996</v>
      </c>
      <c r="J226" s="9">
        <f t="shared" si="60"/>
        <v>0.10199999999999999</v>
      </c>
    </row>
    <row r="227" spans="1:15" ht="15.75" customHeight="1">
      <c r="A227" s="196"/>
      <c r="B227" s="64">
        <f t="shared" si="61"/>
        <v>2</v>
      </c>
      <c r="C227" s="220"/>
      <c r="D227" s="41" t="s">
        <v>27</v>
      </c>
      <c r="E227" s="6">
        <v>5.0000000000000001E-3</v>
      </c>
      <c r="F227" s="53">
        <f t="shared" si="62"/>
        <v>2</v>
      </c>
      <c r="G227" s="49">
        <v>710</v>
      </c>
      <c r="H227" s="4">
        <f t="shared" si="58"/>
        <v>3.5500000000000003</v>
      </c>
      <c r="I227" s="7">
        <f t="shared" si="59"/>
        <v>7.1000000000000005</v>
      </c>
      <c r="J227" s="9">
        <f t="shared" si="60"/>
        <v>0.01</v>
      </c>
    </row>
    <row r="228" spans="1:15" ht="15.75" customHeight="1">
      <c r="A228" s="196"/>
      <c r="B228" s="64">
        <f t="shared" si="61"/>
        <v>2</v>
      </c>
      <c r="C228" s="218" t="s">
        <v>39</v>
      </c>
      <c r="D228" s="41" t="s">
        <v>76</v>
      </c>
      <c r="E228" s="8">
        <v>0.02</v>
      </c>
      <c r="F228" s="53">
        <f t="shared" si="62"/>
        <v>2</v>
      </c>
      <c r="G228" s="49">
        <v>250</v>
      </c>
      <c r="H228" s="4">
        <f t="shared" si="58"/>
        <v>5</v>
      </c>
      <c r="I228" s="7">
        <f t="shared" si="59"/>
        <v>10</v>
      </c>
      <c r="J228" s="9">
        <f t="shared" si="60"/>
        <v>0.04</v>
      </c>
      <c r="L228"/>
      <c r="M228"/>
      <c r="N228"/>
      <c r="O228"/>
    </row>
    <row r="229" spans="1:15" s="17" customFormat="1" ht="15.75" customHeight="1">
      <c r="A229" s="196"/>
      <c r="B229" s="64">
        <f t="shared" si="61"/>
        <v>2</v>
      </c>
      <c r="C229" s="219"/>
      <c r="D229" s="41" t="s">
        <v>12</v>
      </c>
      <c r="E229" s="8">
        <v>0.02</v>
      </c>
      <c r="F229" s="53">
        <f t="shared" si="62"/>
        <v>2</v>
      </c>
      <c r="G229" s="49">
        <v>46</v>
      </c>
      <c r="H229" s="4">
        <f t="shared" si="58"/>
        <v>0.92</v>
      </c>
      <c r="I229" s="7">
        <f t="shared" si="59"/>
        <v>1.84</v>
      </c>
      <c r="J229" s="9">
        <f t="shared" si="60"/>
        <v>0.04</v>
      </c>
      <c r="K229"/>
      <c r="L229"/>
      <c r="M229"/>
      <c r="N229"/>
      <c r="O229"/>
    </row>
    <row r="230" spans="1:15" ht="15.75" customHeight="1">
      <c r="A230" s="196"/>
      <c r="B230" s="64">
        <f t="shared" si="61"/>
        <v>2</v>
      </c>
      <c r="C230" s="219"/>
      <c r="D230" s="41" t="s">
        <v>13</v>
      </c>
      <c r="E230" s="20">
        <v>2.0000000000000001E-4</v>
      </c>
      <c r="F230" s="53">
        <f t="shared" si="62"/>
        <v>2</v>
      </c>
      <c r="G230" s="49">
        <v>440</v>
      </c>
      <c r="H230" s="4">
        <f t="shared" si="58"/>
        <v>8.8000000000000009E-2</v>
      </c>
      <c r="I230" s="7">
        <f t="shared" si="59"/>
        <v>0.17600000000000002</v>
      </c>
      <c r="J230" s="9">
        <f t="shared" si="60"/>
        <v>4.0000000000000002E-4</v>
      </c>
      <c r="L230"/>
      <c r="M230"/>
      <c r="N230"/>
      <c r="O230"/>
    </row>
    <row r="231" spans="1:15" ht="15.75" customHeight="1">
      <c r="A231" s="196"/>
      <c r="B231" s="64">
        <f t="shared" si="61"/>
        <v>2</v>
      </c>
      <c r="C231" s="220"/>
      <c r="D231" s="41" t="s">
        <v>79</v>
      </c>
      <c r="E231" s="8">
        <v>0.2</v>
      </c>
      <c r="F231" s="53">
        <f t="shared" si="62"/>
        <v>2</v>
      </c>
      <c r="G231" s="49"/>
      <c r="H231" s="4"/>
      <c r="I231" s="7"/>
      <c r="J231" s="9">
        <f t="shared" si="60"/>
        <v>0.4</v>
      </c>
      <c r="L231"/>
      <c r="M231"/>
      <c r="N231"/>
      <c r="O231"/>
    </row>
    <row r="232" spans="1:15" ht="15.75" customHeight="1">
      <c r="A232" s="196"/>
      <c r="B232" s="64">
        <f t="shared" si="61"/>
        <v>2</v>
      </c>
      <c r="C232" s="3" t="s">
        <v>38</v>
      </c>
      <c r="D232" s="46" t="s">
        <v>38</v>
      </c>
      <c r="E232" s="6">
        <v>0.04</v>
      </c>
      <c r="F232" s="53">
        <f t="shared" si="62"/>
        <v>2</v>
      </c>
      <c r="G232" s="49">
        <v>32</v>
      </c>
      <c r="H232" s="4">
        <f t="shared" si="58"/>
        <v>1.28</v>
      </c>
      <c r="I232" s="7">
        <f t="shared" si="59"/>
        <v>2.56</v>
      </c>
      <c r="J232" s="9">
        <f t="shared" si="60"/>
        <v>0.08</v>
      </c>
    </row>
    <row r="233" spans="1:15" ht="15.75" customHeight="1">
      <c r="A233" s="210" t="s">
        <v>41</v>
      </c>
      <c r="B233" s="210"/>
      <c r="C233" s="210"/>
      <c r="D233" s="210"/>
      <c r="E233" s="68"/>
      <c r="F233" s="68"/>
      <c r="G233" s="68"/>
      <c r="H233" s="2">
        <f>SUM(H211:H232)</f>
        <v>60.999999999999986</v>
      </c>
      <c r="I233" s="2">
        <f t="shared" ref="I233:J233" si="66">SUM(I211:I232)</f>
        <v>121.99999999999997</v>
      </c>
      <c r="J233" s="2">
        <f t="shared" si="66"/>
        <v>1.7506909090909093</v>
      </c>
    </row>
    <row r="234" spans="1:15" ht="15.75" customHeight="1">
      <c r="A234" s="180" t="s">
        <v>68</v>
      </c>
      <c r="B234" s="61">
        <v>2</v>
      </c>
      <c r="C234" s="229" t="s">
        <v>36</v>
      </c>
      <c r="D234" s="41" t="s">
        <v>6</v>
      </c>
      <c r="E234" s="6">
        <v>3.6000000000000004E-2</v>
      </c>
      <c r="F234" s="49">
        <v>2</v>
      </c>
      <c r="G234" s="49">
        <v>20</v>
      </c>
      <c r="H234" s="4">
        <f>G234*E234</f>
        <v>0.72000000000000008</v>
      </c>
      <c r="I234" s="7">
        <f>J234*G234</f>
        <v>1.4400000000000002</v>
      </c>
      <c r="J234" s="9">
        <f>F234*E234</f>
        <v>7.2000000000000008E-2</v>
      </c>
    </row>
    <row r="235" spans="1:15" ht="15.75" customHeight="1">
      <c r="A235" s="181"/>
      <c r="B235" s="64">
        <f>B234</f>
        <v>2</v>
      </c>
      <c r="C235" s="229"/>
      <c r="D235" s="41" t="s">
        <v>15</v>
      </c>
      <c r="E235" s="6">
        <v>0.01</v>
      </c>
      <c r="F235" s="53">
        <f>F234</f>
        <v>2</v>
      </c>
      <c r="G235" s="49">
        <v>140</v>
      </c>
      <c r="H235" s="4">
        <f t="shared" ref="H235:H258" si="67">G235*E235</f>
        <v>1.4000000000000001</v>
      </c>
      <c r="I235" s="7">
        <f t="shared" ref="I235:I258" si="68">J235*G235</f>
        <v>2.8000000000000003</v>
      </c>
      <c r="J235" s="9">
        <f t="shared" ref="J235:J258" si="69">F235*E235</f>
        <v>0.02</v>
      </c>
    </row>
    <row r="236" spans="1:15" ht="15.75" customHeight="1">
      <c r="A236" s="181"/>
      <c r="B236" s="64">
        <f t="shared" ref="B236:B258" si="70">B235</f>
        <v>2</v>
      </c>
      <c r="C236" s="229"/>
      <c r="D236" s="41" t="s">
        <v>17</v>
      </c>
      <c r="E236" s="6">
        <v>0.01</v>
      </c>
      <c r="F236" s="53">
        <f>F234</f>
        <v>2</v>
      </c>
      <c r="G236" s="50">
        <v>150</v>
      </c>
      <c r="H236" s="4">
        <f t="shared" si="67"/>
        <v>1.5</v>
      </c>
      <c r="I236" s="7">
        <f t="shared" si="68"/>
        <v>3</v>
      </c>
      <c r="J236" s="9">
        <f t="shared" si="69"/>
        <v>0.02</v>
      </c>
    </row>
    <row r="237" spans="1:15" ht="15.75" customHeight="1">
      <c r="A237" s="181"/>
      <c r="B237" s="64">
        <f t="shared" si="70"/>
        <v>2</v>
      </c>
      <c r="C237" s="229"/>
      <c r="D237" s="42" t="s">
        <v>7</v>
      </c>
      <c r="E237" s="6">
        <v>4.0000000000000001E-3</v>
      </c>
      <c r="F237" s="53">
        <f t="shared" ref="F237" si="71">F236</f>
        <v>2</v>
      </c>
      <c r="G237" s="51">
        <v>90</v>
      </c>
      <c r="H237" s="4">
        <f t="shared" si="67"/>
        <v>0.36</v>
      </c>
      <c r="I237" s="7">
        <f t="shared" si="68"/>
        <v>0.72</v>
      </c>
      <c r="J237" s="9">
        <f t="shared" si="69"/>
        <v>8.0000000000000002E-3</v>
      </c>
      <c r="L237"/>
      <c r="M237"/>
      <c r="N237"/>
      <c r="O237"/>
    </row>
    <row r="238" spans="1:15" ht="15.75" customHeight="1">
      <c r="A238" s="181"/>
      <c r="B238" s="64">
        <f t="shared" si="70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2</v>
      </c>
      <c r="G238" s="49">
        <v>25</v>
      </c>
      <c r="H238" s="4">
        <f t="shared" si="67"/>
        <v>0.625</v>
      </c>
      <c r="I238" s="7">
        <f t="shared" si="68"/>
        <v>1.25</v>
      </c>
      <c r="J238" s="9">
        <f t="shared" si="69"/>
        <v>0.05</v>
      </c>
      <c r="L238"/>
      <c r="M238"/>
      <c r="N238"/>
      <c r="O238"/>
    </row>
    <row r="239" spans="1:15" ht="15.75" customHeight="1">
      <c r="A239" s="181"/>
      <c r="B239" s="64">
        <f t="shared" si="70"/>
        <v>2</v>
      </c>
      <c r="C239" s="186"/>
      <c r="D239" s="41" t="s">
        <v>6</v>
      </c>
      <c r="E239" s="8">
        <v>0.05</v>
      </c>
      <c r="F239" s="53">
        <f t="shared" ref="F239:F258" si="72">F238</f>
        <v>2</v>
      </c>
      <c r="G239" s="50">
        <v>20</v>
      </c>
      <c r="H239" s="4">
        <f t="shared" si="67"/>
        <v>1</v>
      </c>
      <c r="I239" s="7">
        <f t="shared" si="68"/>
        <v>2</v>
      </c>
      <c r="J239" s="9">
        <f t="shared" si="69"/>
        <v>0.1</v>
      </c>
      <c r="L239"/>
      <c r="M239"/>
      <c r="N239"/>
      <c r="O239"/>
    </row>
    <row r="240" spans="1:15" ht="15.75" customHeight="1">
      <c r="A240" s="181"/>
      <c r="B240" s="64">
        <f t="shared" si="70"/>
        <v>2</v>
      </c>
      <c r="C240" s="186"/>
      <c r="D240" s="41" t="s">
        <v>8</v>
      </c>
      <c r="E240" s="5">
        <v>2.7E-2</v>
      </c>
      <c r="F240" s="53">
        <f t="shared" si="72"/>
        <v>2</v>
      </c>
      <c r="G240" s="51">
        <v>28</v>
      </c>
      <c r="H240" s="4">
        <f t="shared" si="67"/>
        <v>0.75600000000000001</v>
      </c>
      <c r="I240" s="7">
        <f t="shared" si="68"/>
        <v>1.512</v>
      </c>
      <c r="J240" s="9">
        <f t="shared" si="69"/>
        <v>5.3999999999999999E-2</v>
      </c>
      <c r="L240"/>
      <c r="M240"/>
      <c r="N240"/>
      <c r="O240"/>
    </row>
    <row r="241" spans="1:15" ht="15.75" customHeight="1">
      <c r="A241" s="181"/>
      <c r="B241" s="64">
        <f t="shared" si="70"/>
        <v>2</v>
      </c>
      <c r="C241" s="186"/>
      <c r="D241" s="41" t="s">
        <v>9</v>
      </c>
      <c r="E241" s="5">
        <v>1.2999999999999999E-2</v>
      </c>
      <c r="F241" s="53">
        <f t="shared" si="72"/>
        <v>2</v>
      </c>
      <c r="G241" s="52">
        <v>44</v>
      </c>
      <c r="H241" s="4">
        <f t="shared" si="67"/>
        <v>0.57199999999999995</v>
      </c>
      <c r="I241" s="7">
        <f t="shared" si="68"/>
        <v>1.1439999999999999</v>
      </c>
      <c r="J241" s="9">
        <f t="shared" si="69"/>
        <v>2.5999999999999999E-2</v>
      </c>
      <c r="L241"/>
      <c r="M241"/>
      <c r="N241"/>
      <c r="O241"/>
    </row>
    <row r="242" spans="1:15" ht="15.75" customHeight="1">
      <c r="A242" s="181"/>
      <c r="B242" s="64">
        <f t="shared" si="70"/>
        <v>2</v>
      </c>
      <c r="C242" s="186"/>
      <c r="D242" s="41" t="s">
        <v>11</v>
      </c>
      <c r="E242" s="5">
        <v>1.2E-2</v>
      </c>
      <c r="F242" s="53">
        <f t="shared" si="72"/>
        <v>2</v>
      </c>
      <c r="G242" s="49">
        <v>28</v>
      </c>
      <c r="H242" s="4">
        <f t="shared" si="67"/>
        <v>0.33600000000000002</v>
      </c>
      <c r="I242" s="7">
        <f t="shared" si="68"/>
        <v>0.67200000000000004</v>
      </c>
      <c r="J242" s="9">
        <f t="shared" si="69"/>
        <v>2.4E-2</v>
      </c>
      <c r="L242"/>
      <c r="M242"/>
      <c r="N242"/>
      <c r="O242"/>
    </row>
    <row r="243" spans="1:15" ht="15.75" customHeight="1">
      <c r="A243" s="181"/>
      <c r="B243" s="64">
        <f t="shared" si="70"/>
        <v>2</v>
      </c>
      <c r="C243" s="186"/>
      <c r="D243" s="41" t="s">
        <v>32</v>
      </c>
      <c r="E243" s="5">
        <v>7.4999999999999997E-3</v>
      </c>
      <c r="F243" s="53">
        <f t="shared" si="72"/>
        <v>2</v>
      </c>
      <c r="G243" s="49">
        <v>170</v>
      </c>
      <c r="H243" s="4">
        <f t="shared" si="67"/>
        <v>1.2749999999999999</v>
      </c>
      <c r="I243" s="7">
        <f t="shared" si="68"/>
        <v>2.5499999999999998</v>
      </c>
      <c r="J243" s="9">
        <f t="shared" si="69"/>
        <v>1.4999999999999999E-2</v>
      </c>
      <c r="L243"/>
      <c r="M243"/>
      <c r="N243"/>
      <c r="O243"/>
    </row>
    <row r="244" spans="1:15" ht="15.75" customHeight="1">
      <c r="A244" s="181"/>
      <c r="B244" s="64">
        <f t="shared" si="70"/>
        <v>2</v>
      </c>
      <c r="C244" s="186"/>
      <c r="D244" s="41" t="s">
        <v>27</v>
      </c>
      <c r="E244" s="5">
        <v>5.0000000000000001E-3</v>
      </c>
      <c r="F244" s="53">
        <f t="shared" si="72"/>
        <v>2</v>
      </c>
      <c r="G244" s="49">
        <v>710</v>
      </c>
      <c r="H244" s="4">
        <f t="shared" si="67"/>
        <v>3.5500000000000003</v>
      </c>
      <c r="I244" s="7">
        <f t="shared" si="68"/>
        <v>7.1000000000000005</v>
      </c>
      <c r="J244" s="9">
        <f t="shared" si="69"/>
        <v>0.01</v>
      </c>
      <c r="L244"/>
      <c r="M244"/>
      <c r="N244"/>
      <c r="O244"/>
    </row>
    <row r="245" spans="1:15" ht="15.75" customHeight="1">
      <c r="A245" s="181"/>
      <c r="B245" s="64">
        <f t="shared" si="70"/>
        <v>2</v>
      </c>
      <c r="C245" s="186"/>
      <c r="D245" s="41" t="s">
        <v>12</v>
      </c>
      <c r="E245" s="5">
        <v>2.5000000000000001E-3</v>
      </c>
      <c r="F245" s="53">
        <f t="shared" si="72"/>
        <v>2</v>
      </c>
      <c r="G245" s="49">
        <v>46</v>
      </c>
      <c r="H245" s="4">
        <f t="shared" si="67"/>
        <v>0.115</v>
      </c>
      <c r="I245" s="7">
        <f t="shared" si="68"/>
        <v>0.23</v>
      </c>
      <c r="J245" s="9">
        <f t="shared" si="69"/>
        <v>5.0000000000000001E-3</v>
      </c>
      <c r="L245"/>
      <c r="M245"/>
      <c r="N245"/>
      <c r="O245"/>
    </row>
    <row r="246" spans="1:15" ht="15.75" customHeight="1">
      <c r="A246" s="181"/>
      <c r="B246" s="64">
        <f t="shared" si="70"/>
        <v>2</v>
      </c>
      <c r="C246" s="186"/>
      <c r="D246" s="41" t="s">
        <v>13</v>
      </c>
      <c r="E246" s="5">
        <v>4.0000000000000002E-4</v>
      </c>
      <c r="F246" s="53">
        <f t="shared" si="72"/>
        <v>2</v>
      </c>
      <c r="G246" s="49">
        <v>440</v>
      </c>
      <c r="H246" s="4">
        <f t="shared" si="67"/>
        <v>0.17600000000000002</v>
      </c>
      <c r="I246" s="7">
        <f t="shared" si="68"/>
        <v>0.35200000000000004</v>
      </c>
      <c r="J246" s="9">
        <f t="shared" si="69"/>
        <v>8.0000000000000004E-4</v>
      </c>
      <c r="L246"/>
      <c r="M246"/>
      <c r="N246"/>
      <c r="O246"/>
    </row>
    <row r="247" spans="1:15" ht="15.75" customHeight="1">
      <c r="A247" s="181"/>
      <c r="B247" s="64">
        <f t="shared" si="70"/>
        <v>2</v>
      </c>
      <c r="C247" s="187"/>
      <c r="D247" s="41" t="s">
        <v>79</v>
      </c>
      <c r="E247" s="8">
        <v>0.2</v>
      </c>
      <c r="F247" s="53">
        <f t="shared" si="72"/>
        <v>2</v>
      </c>
      <c r="G247" s="49"/>
      <c r="H247" s="4"/>
      <c r="I247" s="7"/>
      <c r="J247" s="9">
        <f>F247*E247</f>
        <v>0.4</v>
      </c>
      <c r="L247"/>
      <c r="M247"/>
      <c r="N247"/>
      <c r="O247"/>
    </row>
    <row r="248" spans="1:15" ht="15.75" customHeight="1">
      <c r="A248" s="181"/>
      <c r="B248" s="64">
        <f t="shared" si="70"/>
        <v>2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2"/>
        <v>2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8"/>
        <v>31.798000000000027</v>
      </c>
      <c r="J248" s="6">
        <f t="shared" si="69"/>
        <v>9.6357575757575836E-2</v>
      </c>
      <c r="L248"/>
      <c r="M248"/>
      <c r="N248"/>
      <c r="O248"/>
    </row>
    <row r="249" spans="1:15" ht="15.75" customHeight="1">
      <c r="A249" s="181"/>
      <c r="B249" s="64">
        <f t="shared" si="70"/>
        <v>2</v>
      </c>
      <c r="C249" s="230"/>
      <c r="D249" s="42" t="s">
        <v>38</v>
      </c>
      <c r="E249" s="6">
        <v>9.0000000000000011E-3</v>
      </c>
      <c r="F249" s="53">
        <f t="shared" si="72"/>
        <v>2</v>
      </c>
      <c r="G249" s="50">
        <v>32</v>
      </c>
      <c r="H249" s="4">
        <f t="shared" si="67"/>
        <v>0.28800000000000003</v>
      </c>
      <c r="I249" s="7">
        <f t="shared" si="68"/>
        <v>0.57600000000000007</v>
      </c>
      <c r="J249" s="6">
        <f t="shared" si="69"/>
        <v>1.8000000000000002E-2</v>
      </c>
      <c r="L249"/>
      <c r="M249"/>
      <c r="N249"/>
      <c r="O249"/>
    </row>
    <row r="250" spans="1:15" ht="15.75" customHeight="1">
      <c r="A250" s="181"/>
      <c r="B250" s="64">
        <f t="shared" si="70"/>
        <v>2</v>
      </c>
      <c r="C250" s="230"/>
      <c r="D250" s="42" t="s">
        <v>69</v>
      </c>
      <c r="E250" s="6">
        <v>1.2E-2</v>
      </c>
      <c r="F250" s="53">
        <f t="shared" si="72"/>
        <v>2</v>
      </c>
      <c r="G250" s="50">
        <v>90</v>
      </c>
      <c r="H250" s="4">
        <f t="shared" si="67"/>
        <v>1.08</v>
      </c>
      <c r="I250" s="7">
        <f t="shared" si="68"/>
        <v>2.16</v>
      </c>
      <c r="J250" s="6">
        <f t="shared" si="69"/>
        <v>2.4E-2</v>
      </c>
      <c r="L250"/>
      <c r="M250"/>
      <c r="N250"/>
      <c r="O250"/>
    </row>
    <row r="251" spans="1:15" ht="15.75" customHeight="1">
      <c r="A251" s="181"/>
      <c r="B251" s="64">
        <f t="shared" si="70"/>
        <v>2</v>
      </c>
      <c r="C251" s="230"/>
      <c r="D251" s="42" t="s">
        <v>19</v>
      </c>
      <c r="E251" s="6">
        <v>5.0000000000000001E-3</v>
      </c>
      <c r="F251" s="53">
        <f t="shared" si="72"/>
        <v>2</v>
      </c>
      <c r="G251" s="50">
        <v>100</v>
      </c>
      <c r="H251" s="4">
        <f t="shared" si="67"/>
        <v>0.5</v>
      </c>
      <c r="I251" s="7">
        <f t="shared" si="68"/>
        <v>1</v>
      </c>
      <c r="J251" s="6">
        <f t="shared" si="69"/>
        <v>0.01</v>
      </c>
      <c r="L251"/>
      <c r="M251"/>
      <c r="N251"/>
      <c r="O251"/>
    </row>
    <row r="252" spans="1:15" ht="15.75" customHeight="1">
      <c r="A252" s="181"/>
      <c r="B252" s="64">
        <f t="shared" si="70"/>
        <v>2</v>
      </c>
      <c r="C252" s="230"/>
      <c r="D252" s="42" t="s">
        <v>7</v>
      </c>
      <c r="E252" s="6">
        <v>3.0000000000000001E-3</v>
      </c>
      <c r="F252" s="53">
        <f t="shared" si="72"/>
        <v>2</v>
      </c>
      <c r="G252" s="50">
        <v>90</v>
      </c>
      <c r="H252" s="4">
        <f t="shared" si="67"/>
        <v>0.27</v>
      </c>
      <c r="I252" s="7">
        <f t="shared" si="68"/>
        <v>0.54</v>
      </c>
      <c r="J252" s="6">
        <f t="shared" si="69"/>
        <v>6.0000000000000001E-3</v>
      </c>
      <c r="L252"/>
      <c r="M252"/>
      <c r="N252"/>
      <c r="O252"/>
    </row>
    <row r="253" spans="1:15" ht="15.75" customHeight="1">
      <c r="A253" s="181"/>
      <c r="B253" s="64">
        <f t="shared" si="70"/>
        <v>2</v>
      </c>
      <c r="C253" s="231" t="s">
        <v>37</v>
      </c>
      <c r="D253" s="41" t="s">
        <v>8</v>
      </c>
      <c r="E253" s="6">
        <v>0.17100000000000001</v>
      </c>
      <c r="F253" s="53">
        <f t="shared" si="72"/>
        <v>2</v>
      </c>
      <c r="G253" s="49">
        <v>28</v>
      </c>
      <c r="H253" s="4">
        <f t="shared" si="67"/>
        <v>4.7880000000000003</v>
      </c>
      <c r="I253" s="7">
        <f t="shared" si="68"/>
        <v>9.5760000000000005</v>
      </c>
      <c r="J253" s="9">
        <f t="shared" si="69"/>
        <v>0.34200000000000003</v>
      </c>
    </row>
    <row r="254" spans="1:15" ht="15.75" customHeight="1">
      <c r="A254" s="181"/>
      <c r="B254" s="64">
        <f t="shared" si="70"/>
        <v>2</v>
      </c>
      <c r="C254" s="231"/>
      <c r="D254" s="41" t="s">
        <v>27</v>
      </c>
      <c r="E254" s="6">
        <v>5.0000000000000001E-3</v>
      </c>
      <c r="F254" s="53">
        <f t="shared" si="72"/>
        <v>2</v>
      </c>
      <c r="G254" s="49">
        <v>710</v>
      </c>
      <c r="H254" s="4">
        <f t="shared" si="67"/>
        <v>3.5500000000000003</v>
      </c>
      <c r="I254" s="7">
        <f t="shared" si="68"/>
        <v>7.1000000000000005</v>
      </c>
      <c r="J254" s="9">
        <f t="shared" si="69"/>
        <v>0.01</v>
      </c>
    </row>
    <row r="255" spans="1:15" ht="15.75" customHeight="1">
      <c r="A255" s="181"/>
      <c r="B255" s="64">
        <f t="shared" si="70"/>
        <v>2</v>
      </c>
      <c r="C255" s="231"/>
      <c r="D255" s="41" t="s">
        <v>69</v>
      </c>
      <c r="E255" s="6">
        <v>2.4E-2</v>
      </c>
      <c r="F255" s="53">
        <f t="shared" si="72"/>
        <v>2</v>
      </c>
      <c r="G255" s="49">
        <v>90</v>
      </c>
      <c r="H255" s="4">
        <f t="shared" si="67"/>
        <v>2.16</v>
      </c>
      <c r="I255" s="7">
        <f t="shared" si="68"/>
        <v>4.32</v>
      </c>
      <c r="J255" s="9">
        <f t="shared" si="69"/>
        <v>4.8000000000000001E-2</v>
      </c>
    </row>
    <row r="256" spans="1:15" ht="15.75" customHeight="1">
      <c r="A256" s="181"/>
      <c r="B256" s="64">
        <f t="shared" si="70"/>
        <v>2</v>
      </c>
      <c r="C256" s="72" t="s">
        <v>65</v>
      </c>
      <c r="D256" s="43" t="s">
        <v>65</v>
      </c>
      <c r="E256" s="8">
        <v>0.2</v>
      </c>
      <c r="F256" s="53">
        <f t="shared" si="72"/>
        <v>2</v>
      </c>
      <c r="G256" s="49">
        <v>72</v>
      </c>
      <c r="H256" s="5">
        <f t="shared" si="67"/>
        <v>14.4</v>
      </c>
      <c r="I256" s="7">
        <f t="shared" si="68"/>
        <v>28.8</v>
      </c>
      <c r="J256" s="9">
        <f t="shared" si="69"/>
        <v>0.4</v>
      </c>
      <c r="L256"/>
      <c r="M256"/>
      <c r="N256"/>
      <c r="O256"/>
    </row>
    <row r="257" spans="1:12" ht="15.75" customHeight="1">
      <c r="A257" s="181"/>
      <c r="B257" s="64">
        <f t="shared" si="70"/>
        <v>2</v>
      </c>
      <c r="C257" s="3" t="s">
        <v>38</v>
      </c>
      <c r="D257" s="46" t="s">
        <v>38</v>
      </c>
      <c r="E257" s="6">
        <v>0.04</v>
      </c>
      <c r="F257" s="53">
        <f t="shared" si="72"/>
        <v>2</v>
      </c>
      <c r="G257" s="49">
        <v>32</v>
      </c>
      <c r="H257" s="4">
        <f t="shared" si="67"/>
        <v>1.28</v>
      </c>
      <c r="I257" s="7">
        <f t="shared" si="68"/>
        <v>2.56</v>
      </c>
      <c r="J257" s="9">
        <f t="shared" si="69"/>
        <v>0.08</v>
      </c>
    </row>
    <row r="258" spans="1:12" ht="15.75" customHeight="1">
      <c r="A258" s="197"/>
      <c r="B258" s="64">
        <f t="shared" si="70"/>
        <v>2</v>
      </c>
      <c r="C258" s="70" t="s">
        <v>22</v>
      </c>
      <c r="D258" s="44" t="s">
        <v>22</v>
      </c>
      <c r="E258" s="6">
        <v>0.05</v>
      </c>
      <c r="F258" s="53">
        <f t="shared" si="72"/>
        <v>2</v>
      </c>
      <c r="G258" s="50">
        <v>88</v>
      </c>
      <c r="H258" s="4">
        <f t="shared" si="67"/>
        <v>4.4000000000000004</v>
      </c>
      <c r="I258" s="7">
        <f t="shared" si="68"/>
        <v>8.8000000000000007</v>
      </c>
      <c r="J258" s="9">
        <f t="shared" si="69"/>
        <v>0.1</v>
      </c>
    </row>
    <row r="259" spans="1:12" ht="15.75" customHeight="1">
      <c r="A259" s="210" t="s">
        <v>41</v>
      </c>
      <c r="B259" s="210"/>
      <c r="C259" s="210"/>
      <c r="D259" s="210"/>
      <c r="E259" s="68"/>
      <c r="F259" s="68"/>
      <c r="G259" s="68"/>
      <c r="H259" s="2">
        <f>SUM(H234:H258)</f>
        <v>61.000000000000014</v>
      </c>
      <c r="I259" s="2">
        <f t="shared" ref="I259:J259" si="73">SUM(I234:I258)</f>
        <v>122.00000000000003</v>
      </c>
      <c r="J259" s="2">
        <f t="shared" si="73"/>
        <v>1.9391575757575765</v>
      </c>
    </row>
    <row r="260" spans="1:12" customFormat="1" ht="15.75" customHeight="1"/>
    <row r="261" spans="1:12" customFormat="1" ht="15.75" customHeight="1"/>
    <row r="262" spans="1:12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>
      <c r="A263" s="180" t="s">
        <v>84</v>
      </c>
      <c r="B263" s="61">
        <v>2</v>
      </c>
      <c r="C263" s="226" t="s">
        <v>5</v>
      </c>
      <c r="D263" s="41" t="s">
        <v>6</v>
      </c>
      <c r="E263" s="8">
        <v>2.5999999999999999E-2</v>
      </c>
      <c r="F263" s="49">
        <v>5</v>
      </c>
      <c r="G263" s="49">
        <v>20</v>
      </c>
      <c r="H263" s="5">
        <f>G263*E263</f>
        <v>0.52</v>
      </c>
      <c r="I263" s="7">
        <f>J263*G263</f>
        <v>2.6</v>
      </c>
      <c r="J263" s="9">
        <f>F263*E263</f>
        <v>0.13</v>
      </c>
      <c r="L263" s="18"/>
    </row>
    <row r="264" spans="1:12" ht="15.75" customHeight="1">
      <c r="A264" s="181"/>
      <c r="B264" s="64">
        <f>B263</f>
        <v>2</v>
      </c>
      <c r="C264" s="227"/>
      <c r="D264" s="41" t="s">
        <v>7</v>
      </c>
      <c r="E264" s="8">
        <v>6.0000000000000001E-3</v>
      </c>
      <c r="F264" s="53">
        <f>F263</f>
        <v>5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2.6999999999999997</v>
      </c>
      <c r="J264" s="9">
        <f t="shared" ref="J264:J268" si="76">F264*E264</f>
        <v>0.03</v>
      </c>
      <c r="L264" s="18"/>
    </row>
    <row r="265" spans="1:12" ht="15.75" customHeight="1">
      <c r="A265" s="181"/>
      <c r="B265" s="64">
        <f t="shared" ref="B265:B280" si="77">B264</f>
        <v>2</v>
      </c>
      <c r="C265" s="227"/>
      <c r="D265" s="41" t="s">
        <v>8</v>
      </c>
      <c r="E265" s="8">
        <v>3.5000000000000003E-2</v>
      </c>
      <c r="F265" s="53">
        <f t="shared" ref="F265:F280" si="78">F264</f>
        <v>5</v>
      </c>
      <c r="G265" s="49">
        <v>28</v>
      </c>
      <c r="H265" s="5">
        <f t="shared" si="74"/>
        <v>0.98000000000000009</v>
      </c>
      <c r="I265" s="7">
        <f t="shared" si="75"/>
        <v>4.9000000000000004</v>
      </c>
      <c r="J265" s="9">
        <f t="shared" si="76"/>
        <v>0.17500000000000002</v>
      </c>
      <c r="L265" s="18"/>
    </row>
    <row r="266" spans="1:12" ht="15.75" customHeight="1">
      <c r="A266" s="181"/>
      <c r="B266" s="64">
        <f t="shared" si="77"/>
        <v>2</v>
      </c>
      <c r="C266" s="227"/>
      <c r="D266" s="41" t="s">
        <v>10</v>
      </c>
      <c r="E266" s="8">
        <v>2.5000000000000001E-2</v>
      </c>
      <c r="F266" s="53">
        <f t="shared" si="78"/>
        <v>5</v>
      </c>
      <c r="G266" s="49">
        <v>86</v>
      </c>
      <c r="H266" s="5">
        <f t="shared" si="74"/>
        <v>2.15</v>
      </c>
      <c r="I266" s="7">
        <f t="shared" si="75"/>
        <v>10.75</v>
      </c>
      <c r="J266" s="9">
        <f t="shared" si="76"/>
        <v>0.125</v>
      </c>
      <c r="L266" s="18"/>
    </row>
    <row r="267" spans="1:12" ht="15.75" customHeight="1">
      <c r="A267" s="181"/>
      <c r="B267" s="64">
        <f t="shared" si="77"/>
        <v>2</v>
      </c>
      <c r="C267" s="227"/>
      <c r="D267" s="41" t="s">
        <v>9</v>
      </c>
      <c r="E267" s="8">
        <v>1.9E-2</v>
      </c>
      <c r="F267" s="53">
        <f t="shared" si="78"/>
        <v>5</v>
      </c>
      <c r="G267" s="49">
        <v>44</v>
      </c>
      <c r="H267" s="5">
        <f t="shared" si="74"/>
        <v>0.83599999999999997</v>
      </c>
      <c r="I267" s="7">
        <f t="shared" si="75"/>
        <v>4.18</v>
      </c>
      <c r="J267" s="9">
        <f t="shared" si="76"/>
        <v>9.5000000000000001E-2</v>
      </c>
      <c r="L267" s="18"/>
    </row>
    <row r="268" spans="1:12" ht="15.75" customHeight="1">
      <c r="A268" s="181"/>
      <c r="B268" s="64">
        <f t="shared" si="77"/>
        <v>2</v>
      </c>
      <c r="C268" s="228"/>
      <c r="D268" s="41" t="s">
        <v>11</v>
      </c>
      <c r="E268" s="8">
        <v>1.7999999999999999E-2</v>
      </c>
      <c r="F268" s="53">
        <f t="shared" si="78"/>
        <v>5</v>
      </c>
      <c r="G268" s="49">
        <v>28</v>
      </c>
      <c r="H268" s="5">
        <f t="shared" si="74"/>
        <v>0.504</v>
      </c>
      <c r="I268" s="7">
        <f t="shared" si="75"/>
        <v>2.52</v>
      </c>
      <c r="J268" s="9">
        <f t="shared" si="76"/>
        <v>0.09</v>
      </c>
      <c r="L268" s="18"/>
    </row>
    <row r="269" spans="1:12" ht="15.75" customHeight="1">
      <c r="A269" s="181"/>
      <c r="B269" s="64">
        <f t="shared" si="77"/>
        <v>2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78"/>
        <v>5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166.04000000000002</v>
      </c>
      <c r="J269" s="9">
        <f>F269*E269</f>
        <v>0.50315151515151524</v>
      </c>
    </row>
    <row r="270" spans="1:12" ht="15.75" customHeight="1">
      <c r="A270" s="181"/>
      <c r="B270" s="64">
        <f t="shared" si="77"/>
        <v>2</v>
      </c>
      <c r="C270" s="227"/>
      <c r="D270" s="41" t="s">
        <v>57</v>
      </c>
      <c r="E270" s="6">
        <v>0.03</v>
      </c>
      <c r="F270" s="53">
        <f t="shared" si="78"/>
        <v>5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18</v>
      </c>
      <c r="J270" s="9">
        <f t="shared" ref="J270:J280" si="81">F270*E270</f>
        <v>0.15</v>
      </c>
    </row>
    <row r="271" spans="1:12" ht="15.75" customHeight="1">
      <c r="A271" s="181"/>
      <c r="B271" s="64">
        <f t="shared" si="77"/>
        <v>2</v>
      </c>
      <c r="C271" s="227"/>
      <c r="D271" s="41" t="s">
        <v>32</v>
      </c>
      <c r="E271" s="6">
        <v>1.2E-2</v>
      </c>
      <c r="F271" s="53">
        <f t="shared" si="78"/>
        <v>5</v>
      </c>
      <c r="G271" s="51">
        <v>170</v>
      </c>
      <c r="H271" s="4">
        <f t="shared" si="79"/>
        <v>2.04</v>
      </c>
      <c r="I271" s="7">
        <f t="shared" si="80"/>
        <v>10.199999999999999</v>
      </c>
      <c r="J271" s="9">
        <f t="shared" si="81"/>
        <v>0.06</v>
      </c>
    </row>
    <row r="272" spans="1:12" ht="15.75" customHeight="1">
      <c r="A272" s="181"/>
      <c r="B272" s="64">
        <f t="shared" si="77"/>
        <v>2</v>
      </c>
      <c r="C272" s="227"/>
      <c r="D272" s="41" t="s">
        <v>24</v>
      </c>
      <c r="E272" s="6">
        <v>2E-3</v>
      </c>
      <c r="F272" s="53">
        <f t="shared" si="78"/>
        <v>5</v>
      </c>
      <c r="G272" s="49">
        <v>200</v>
      </c>
      <c r="H272" s="4">
        <f t="shared" si="79"/>
        <v>0.4</v>
      </c>
      <c r="I272" s="7">
        <f t="shared" si="80"/>
        <v>2</v>
      </c>
      <c r="J272" s="9">
        <f t="shared" si="81"/>
        <v>0.01</v>
      </c>
    </row>
    <row r="273" spans="1:15" ht="15.75" customHeight="1">
      <c r="A273" s="181"/>
      <c r="B273" s="64">
        <f t="shared" si="77"/>
        <v>2</v>
      </c>
      <c r="C273" s="228"/>
      <c r="D273" s="41" t="s">
        <v>79</v>
      </c>
      <c r="E273" s="6">
        <v>0.2</v>
      </c>
      <c r="F273" s="53">
        <f t="shared" si="78"/>
        <v>5</v>
      </c>
      <c r="G273" s="49"/>
      <c r="H273" s="4"/>
      <c r="I273" s="7"/>
      <c r="J273" s="9">
        <f t="shared" si="81"/>
        <v>1</v>
      </c>
    </row>
    <row r="274" spans="1:15" ht="15.75" customHeight="1">
      <c r="A274" s="181"/>
      <c r="B274" s="64">
        <f t="shared" si="77"/>
        <v>2</v>
      </c>
      <c r="C274" s="226" t="s">
        <v>82</v>
      </c>
      <c r="D274" s="41" t="s">
        <v>8</v>
      </c>
      <c r="E274" s="6">
        <v>0.2</v>
      </c>
      <c r="F274" s="53">
        <f t="shared" si="78"/>
        <v>5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28</v>
      </c>
      <c r="J274" s="9">
        <f t="shared" si="81"/>
        <v>1</v>
      </c>
    </row>
    <row r="275" spans="1:15" ht="15.75" customHeight="1">
      <c r="A275" s="181"/>
      <c r="B275" s="64">
        <f t="shared" si="77"/>
        <v>2</v>
      </c>
      <c r="C275" s="228"/>
      <c r="D275" s="41" t="s">
        <v>27</v>
      </c>
      <c r="E275" s="6">
        <v>5.0000000000000001E-3</v>
      </c>
      <c r="F275" s="53">
        <f t="shared" si="78"/>
        <v>5</v>
      </c>
      <c r="G275" s="49">
        <v>710</v>
      </c>
      <c r="H275" s="4">
        <f t="shared" si="82"/>
        <v>3.5500000000000003</v>
      </c>
      <c r="I275" s="7">
        <f t="shared" si="83"/>
        <v>17.75</v>
      </c>
      <c r="J275" s="9">
        <f t="shared" si="81"/>
        <v>2.5000000000000001E-2</v>
      </c>
    </row>
    <row r="276" spans="1:15" ht="15.75" customHeight="1">
      <c r="A276" s="181"/>
      <c r="B276" s="64">
        <f t="shared" si="77"/>
        <v>2</v>
      </c>
      <c r="C276" s="218" t="s">
        <v>97</v>
      </c>
      <c r="D276" s="41" t="s">
        <v>29</v>
      </c>
      <c r="E276" s="6">
        <v>4.5999999999999999E-2</v>
      </c>
      <c r="F276" s="53">
        <f t="shared" si="78"/>
        <v>5</v>
      </c>
      <c r="G276" s="51">
        <v>100</v>
      </c>
      <c r="H276" s="4">
        <f t="shared" si="82"/>
        <v>4.5999999999999996</v>
      </c>
      <c r="I276" s="7">
        <f t="shared" si="83"/>
        <v>23</v>
      </c>
      <c r="J276" s="9">
        <f t="shared" si="81"/>
        <v>0.22999999999999998</v>
      </c>
    </row>
    <row r="277" spans="1:15" ht="15.75" customHeight="1">
      <c r="A277" s="181"/>
      <c r="B277" s="64">
        <f t="shared" si="77"/>
        <v>2</v>
      </c>
      <c r="C277" s="219"/>
      <c r="D277" s="41" t="s">
        <v>12</v>
      </c>
      <c r="E277" s="6">
        <v>2.4E-2</v>
      </c>
      <c r="F277" s="53">
        <f t="shared" si="78"/>
        <v>5</v>
      </c>
      <c r="G277" s="49">
        <v>46</v>
      </c>
      <c r="H277" s="4">
        <f>G277*E277</f>
        <v>1.1040000000000001</v>
      </c>
      <c r="I277" s="7">
        <f t="shared" si="83"/>
        <v>5.52</v>
      </c>
      <c r="J277" s="9">
        <f t="shared" si="81"/>
        <v>0.12</v>
      </c>
    </row>
    <row r="278" spans="1:15" ht="15.75" customHeight="1">
      <c r="A278" s="181"/>
      <c r="B278" s="64">
        <f t="shared" si="77"/>
        <v>2</v>
      </c>
      <c r="C278" s="219"/>
      <c r="D278" s="41" t="s">
        <v>13</v>
      </c>
      <c r="E278" s="45">
        <v>2.0000000000000001E-4</v>
      </c>
      <c r="F278" s="53">
        <f t="shared" si="78"/>
        <v>5</v>
      </c>
      <c r="G278" s="49">
        <v>440</v>
      </c>
      <c r="H278" s="4">
        <f t="shared" ref="H278" si="84">G278*E278</f>
        <v>8.8000000000000009E-2</v>
      </c>
      <c r="I278" s="7">
        <f t="shared" si="83"/>
        <v>0.44</v>
      </c>
      <c r="J278" s="9">
        <f t="shared" si="81"/>
        <v>1E-3</v>
      </c>
      <c r="L278"/>
      <c r="M278"/>
      <c r="N278"/>
      <c r="O278"/>
    </row>
    <row r="279" spans="1:15" ht="15.75" customHeight="1">
      <c r="A279" s="181"/>
      <c r="B279" s="64">
        <f t="shared" si="77"/>
        <v>2</v>
      </c>
      <c r="C279" s="220"/>
      <c r="D279" s="41" t="s">
        <v>79</v>
      </c>
      <c r="E279" s="6">
        <v>0.17199999999999999</v>
      </c>
      <c r="F279" s="53">
        <f t="shared" si="78"/>
        <v>5</v>
      </c>
      <c r="G279" s="49"/>
      <c r="H279" s="4"/>
      <c r="I279" s="7"/>
      <c r="J279" s="9">
        <f t="shared" si="81"/>
        <v>0.85999999999999988</v>
      </c>
      <c r="L279"/>
      <c r="M279"/>
      <c r="N279"/>
      <c r="O279"/>
    </row>
    <row r="280" spans="1:15" ht="15.75" customHeight="1">
      <c r="A280" s="181"/>
      <c r="B280" s="64">
        <f t="shared" si="77"/>
        <v>2</v>
      </c>
      <c r="C280" s="3" t="s">
        <v>38</v>
      </c>
      <c r="D280" s="46" t="s">
        <v>38</v>
      </c>
      <c r="E280" s="6">
        <v>0.04</v>
      </c>
      <c r="F280" s="53">
        <f t="shared" si="78"/>
        <v>5</v>
      </c>
      <c r="G280" s="49">
        <v>32</v>
      </c>
      <c r="H280" s="4">
        <f>G280*E280</f>
        <v>1.28</v>
      </c>
      <c r="I280" s="7">
        <f t="shared" ref="I280" si="85">J280*G280</f>
        <v>6.4</v>
      </c>
      <c r="J280" s="9">
        <f t="shared" si="81"/>
        <v>0.2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68"/>
      <c r="F281" s="68"/>
      <c r="G281" s="68"/>
      <c r="H281" s="2">
        <f>SUM(H263:H280)</f>
        <v>61.000000000000007</v>
      </c>
      <c r="I281" s="2">
        <f>SUM(I263:I280)</f>
        <v>304.99999999999994</v>
      </c>
      <c r="J281" s="2">
        <f>SUM(J263:J280)</f>
        <v>4.8041515151515153</v>
      </c>
    </row>
    <row r="282" spans="1:15" ht="15.75" customHeight="1">
      <c r="A282" s="180" t="s">
        <v>85</v>
      </c>
      <c r="B282" s="61">
        <v>2</v>
      </c>
      <c r="C282" s="217" t="s">
        <v>100</v>
      </c>
      <c r="D282" s="41" t="s">
        <v>4</v>
      </c>
      <c r="E282" s="6">
        <v>0.06</v>
      </c>
      <c r="F282" s="49">
        <v>4</v>
      </c>
      <c r="G282" s="51">
        <v>25</v>
      </c>
      <c r="H282" s="4">
        <f>G282*E282</f>
        <v>1.5</v>
      </c>
      <c r="I282" s="7">
        <f>J282*G282</f>
        <v>6</v>
      </c>
      <c r="J282" s="9">
        <f>F282*E282</f>
        <v>0.24</v>
      </c>
    </row>
    <row r="283" spans="1:15" ht="15.75" customHeight="1">
      <c r="A283" s="181"/>
      <c r="B283" s="64">
        <f>B282</f>
        <v>2</v>
      </c>
      <c r="C283" s="217"/>
      <c r="D283" s="41" t="s">
        <v>9</v>
      </c>
      <c r="E283" s="6">
        <v>8.0000000000000002E-3</v>
      </c>
      <c r="F283" s="53">
        <f>F282</f>
        <v>4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1.4079999999999999</v>
      </c>
      <c r="J283" s="9">
        <f t="shared" ref="J283:J303" si="88">F283*E283</f>
        <v>3.2000000000000001E-2</v>
      </c>
    </row>
    <row r="284" spans="1:15" ht="15.75" customHeight="1">
      <c r="A284" s="181"/>
      <c r="B284" s="64">
        <f t="shared" ref="B284:B303" si="89">B283</f>
        <v>2</v>
      </c>
      <c r="C284" s="217"/>
      <c r="D284" s="42" t="s">
        <v>13</v>
      </c>
      <c r="E284" s="45">
        <v>2.0000000000000001E-4</v>
      </c>
      <c r="F284" s="53">
        <f t="shared" ref="F284:F303" si="90">F283</f>
        <v>4</v>
      </c>
      <c r="G284" s="51">
        <v>440</v>
      </c>
      <c r="H284" s="4">
        <f t="shared" si="86"/>
        <v>8.8000000000000009E-2</v>
      </c>
      <c r="I284" s="7">
        <f t="shared" si="87"/>
        <v>0.35200000000000004</v>
      </c>
      <c r="J284" s="9">
        <f t="shared" si="88"/>
        <v>8.0000000000000004E-4</v>
      </c>
    </row>
    <row r="285" spans="1:15" ht="15.75" customHeight="1">
      <c r="A285" s="181"/>
      <c r="B285" s="64">
        <f t="shared" si="89"/>
        <v>2</v>
      </c>
      <c r="C285" s="217"/>
      <c r="D285" s="41" t="s">
        <v>12</v>
      </c>
      <c r="E285" s="6">
        <v>3.0000000000000001E-3</v>
      </c>
      <c r="F285" s="53">
        <f t="shared" si="90"/>
        <v>4</v>
      </c>
      <c r="G285" s="51">
        <v>46</v>
      </c>
      <c r="H285" s="4">
        <f t="shared" si="86"/>
        <v>0.13800000000000001</v>
      </c>
      <c r="I285" s="7">
        <f t="shared" si="87"/>
        <v>0.55200000000000005</v>
      </c>
      <c r="J285" s="9">
        <f t="shared" si="88"/>
        <v>1.2E-2</v>
      </c>
    </row>
    <row r="286" spans="1:15" ht="15.75" customHeight="1">
      <c r="A286" s="181"/>
      <c r="B286" s="64">
        <f t="shared" si="89"/>
        <v>2</v>
      </c>
      <c r="C286" s="217"/>
      <c r="D286" s="42" t="s">
        <v>7</v>
      </c>
      <c r="E286" s="6">
        <v>3.0000000000000001E-3</v>
      </c>
      <c r="F286" s="53">
        <f t="shared" si="90"/>
        <v>4</v>
      </c>
      <c r="G286" s="49">
        <v>90</v>
      </c>
      <c r="H286" s="4">
        <f t="shared" si="86"/>
        <v>0.27</v>
      </c>
      <c r="I286" s="7">
        <f t="shared" si="87"/>
        <v>1.08</v>
      </c>
      <c r="J286" s="9">
        <f t="shared" si="88"/>
        <v>1.2E-2</v>
      </c>
    </row>
    <row r="287" spans="1:15" ht="15.75" customHeight="1">
      <c r="A287" s="181"/>
      <c r="B287" s="64">
        <f t="shared" si="89"/>
        <v>2</v>
      </c>
      <c r="C287" s="218" t="s">
        <v>23</v>
      </c>
      <c r="D287" s="41" t="s">
        <v>8</v>
      </c>
      <c r="E287" s="6">
        <v>0.1</v>
      </c>
      <c r="F287" s="53">
        <f t="shared" si="90"/>
        <v>4</v>
      </c>
      <c r="G287" s="49">
        <v>28</v>
      </c>
      <c r="H287" s="4">
        <f t="shared" si="86"/>
        <v>2.8000000000000003</v>
      </c>
      <c r="I287" s="7">
        <f t="shared" si="87"/>
        <v>11.200000000000001</v>
      </c>
      <c r="J287" s="9">
        <f t="shared" si="88"/>
        <v>0.4</v>
      </c>
    </row>
    <row r="288" spans="1:15" ht="15.75" customHeight="1">
      <c r="A288" s="181"/>
      <c r="B288" s="64">
        <f t="shared" si="89"/>
        <v>2</v>
      </c>
      <c r="C288" s="219"/>
      <c r="D288" s="41" t="s">
        <v>18</v>
      </c>
      <c r="E288" s="6">
        <v>0.02</v>
      </c>
      <c r="F288" s="53">
        <f t="shared" si="90"/>
        <v>4</v>
      </c>
      <c r="G288" s="49">
        <v>52</v>
      </c>
      <c r="H288" s="4">
        <f t="shared" si="86"/>
        <v>1.04</v>
      </c>
      <c r="I288" s="7">
        <f t="shared" si="87"/>
        <v>4.16</v>
      </c>
      <c r="J288" s="9">
        <f t="shared" si="88"/>
        <v>0.08</v>
      </c>
    </row>
    <row r="289" spans="1:15" ht="15.75" customHeight="1">
      <c r="A289" s="181"/>
      <c r="B289" s="64">
        <f t="shared" si="89"/>
        <v>2</v>
      </c>
      <c r="C289" s="219"/>
      <c r="D289" s="41" t="s">
        <v>9</v>
      </c>
      <c r="E289" s="6">
        <v>1.3000000000000001E-2</v>
      </c>
      <c r="F289" s="53">
        <f t="shared" si="90"/>
        <v>4</v>
      </c>
      <c r="G289" s="49">
        <v>44</v>
      </c>
      <c r="H289" s="4">
        <f t="shared" si="86"/>
        <v>0.57200000000000006</v>
      </c>
      <c r="I289" s="7">
        <f t="shared" si="87"/>
        <v>2.2880000000000003</v>
      </c>
      <c r="J289" s="9">
        <f t="shared" si="88"/>
        <v>5.2000000000000005E-2</v>
      </c>
    </row>
    <row r="290" spans="1:15" ht="15.75" customHeight="1">
      <c r="A290" s="181"/>
      <c r="B290" s="64">
        <f t="shared" si="89"/>
        <v>2</v>
      </c>
      <c r="C290" s="219"/>
      <c r="D290" s="42" t="s">
        <v>11</v>
      </c>
      <c r="E290" s="6">
        <v>1.2E-2</v>
      </c>
      <c r="F290" s="53">
        <f t="shared" si="90"/>
        <v>4</v>
      </c>
      <c r="G290" s="49">
        <v>28</v>
      </c>
      <c r="H290" s="4">
        <f t="shared" si="86"/>
        <v>0.33600000000000002</v>
      </c>
      <c r="I290" s="7">
        <f t="shared" si="87"/>
        <v>1.3440000000000001</v>
      </c>
      <c r="J290" s="9">
        <f t="shared" si="88"/>
        <v>4.8000000000000001E-2</v>
      </c>
      <c r="L290"/>
      <c r="M290"/>
      <c r="N290"/>
      <c r="O290"/>
    </row>
    <row r="291" spans="1:15" ht="15.75" customHeight="1">
      <c r="A291" s="181"/>
      <c r="B291" s="64">
        <f t="shared" si="89"/>
        <v>2</v>
      </c>
      <c r="C291" s="219"/>
      <c r="D291" s="42" t="s">
        <v>7</v>
      </c>
      <c r="E291" s="6">
        <v>5.0000000000000001E-3</v>
      </c>
      <c r="F291" s="53">
        <f t="shared" si="90"/>
        <v>4</v>
      </c>
      <c r="G291" s="49">
        <v>90</v>
      </c>
      <c r="H291" s="4">
        <f t="shared" si="86"/>
        <v>0.45</v>
      </c>
      <c r="I291" s="7">
        <f t="shared" si="87"/>
        <v>1.8</v>
      </c>
      <c r="J291" s="9">
        <f t="shared" si="88"/>
        <v>0.02</v>
      </c>
      <c r="L291"/>
      <c r="M291"/>
      <c r="N291"/>
      <c r="O291"/>
    </row>
    <row r="292" spans="1:15" ht="15.75" customHeight="1">
      <c r="A292" s="181"/>
      <c r="B292" s="64">
        <f t="shared" si="89"/>
        <v>2</v>
      </c>
      <c r="C292" s="220"/>
      <c r="D292" s="42" t="s">
        <v>79</v>
      </c>
      <c r="E292" s="6">
        <v>0.17499999999999999</v>
      </c>
      <c r="F292" s="53">
        <f t="shared" si="90"/>
        <v>4</v>
      </c>
      <c r="G292" s="50"/>
      <c r="H292" s="5"/>
      <c r="I292" s="7"/>
      <c r="J292" s="6">
        <f t="shared" si="88"/>
        <v>0.7</v>
      </c>
      <c r="L292"/>
      <c r="M292"/>
      <c r="N292"/>
      <c r="O292"/>
    </row>
    <row r="293" spans="1:15" ht="15.75" customHeight="1">
      <c r="A293" s="181"/>
      <c r="B293" s="64">
        <f t="shared" si="89"/>
        <v>2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0"/>
        <v>4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106.328</v>
      </c>
      <c r="J293" s="9">
        <f t="shared" si="88"/>
        <v>0.53701010101010105</v>
      </c>
      <c r="L293"/>
      <c r="M293"/>
      <c r="N293"/>
      <c r="O293"/>
    </row>
    <row r="294" spans="1:15" ht="15.75" customHeight="1">
      <c r="A294" s="181"/>
      <c r="B294" s="64">
        <f t="shared" si="89"/>
        <v>2</v>
      </c>
      <c r="C294" s="222"/>
      <c r="D294" s="41" t="s">
        <v>9</v>
      </c>
      <c r="E294" s="6">
        <v>0.02</v>
      </c>
      <c r="F294" s="53">
        <f t="shared" si="90"/>
        <v>4</v>
      </c>
      <c r="G294" s="51">
        <v>44</v>
      </c>
      <c r="H294" s="4">
        <f>G294*E294</f>
        <v>0.88</v>
      </c>
      <c r="I294" s="7">
        <f t="shared" si="87"/>
        <v>3.52</v>
      </c>
      <c r="J294" s="9">
        <f t="shared" si="88"/>
        <v>0.08</v>
      </c>
      <c r="L294"/>
      <c r="M294"/>
      <c r="N294"/>
      <c r="O294"/>
    </row>
    <row r="295" spans="1:15" ht="15.75" customHeight="1">
      <c r="A295" s="181"/>
      <c r="B295" s="64">
        <f t="shared" si="89"/>
        <v>2</v>
      </c>
      <c r="C295" s="222"/>
      <c r="D295" s="42" t="s">
        <v>11</v>
      </c>
      <c r="E295" s="6">
        <v>1.2999999999999999E-2</v>
      </c>
      <c r="F295" s="53">
        <f t="shared" si="90"/>
        <v>4</v>
      </c>
      <c r="G295" s="49">
        <v>28</v>
      </c>
      <c r="H295" s="4">
        <f t="shared" ref="H295" si="91">G295*E295</f>
        <v>0.36399999999999999</v>
      </c>
      <c r="I295" s="7">
        <f t="shared" si="87"/>
        <v>1.456</v>
      </c>
      <c r="J295" s="9">
        <f t="shared" si="88"/>
        <v>5.1999999999999998E-2</v>
      </c>
      <c r="L295"/>
      <c r="M295"/>
      <c r="N295"/>
      <c r="O295"/>
    </row>
    <row r="296" spans="1:15" ht="15.75" customHeight="1">
      <c r="A296" s="181"/>
      <c r="B296" s="64">
        <f t="shared" si="89"/>
        <v>2</v>
      </c>
      <c r="C296" s="222"/>
      <c r="D296" s="42" t="s">
        <v>27</v>
      </c>
      <c r="E296" s="6">
        <v>0.01</v>
      </c>
      <c r="F296" s="53">
        <f t="shared" si="90"/>
        <v>4</v>
      </c>
      <c r="G296" s="49">
        <v>710</v>
      </c>
      <c r="H296" s="4">
        <f>G296*E296</f>
        <v>7.1000000000000005</v>
      </c>
      <c r="I296" s="7">
        <f t="shared" si="87"/>
        <v>28.400000000000002</v>
      </c>
      <c r="J296" s="9">
        <f t="shared" si="88"/>
        <v>0.04</v>
      </c>
    </row>
    <row r="297" spans="1:15" ht="15.75" customHeight="1">
      <c r="A297" s="181"/>
      <c r="B297" s="64">
        <f t="shared" si="89"/>
        <v>2</v>
      </c>
      <c r="C297" s="223"/>
      <c r="D297" s="42" t="s">
        <v>87</v>
      </c>
      <c r="E297" s="6">
        <v>5.8000000000000003E-2</v>
      </c>
      <c r="F297" s="53">
        <f t="shared" si="90"/>
        <v>4</v>
      </c>
      <c r="G297" s="49">
        <v>82</v>
      </c>
      <c r="H297" s="4">
        <f>G297*E297</f>
        <v>4.7560000000000002</v>
      </c>
      <c r="I297" s="7">
        <f>J297*G297</f>
        <v>19.024000000000001</v>
      </c>
      <c r="J297" s="9">
        <f>F297*E297</f>
        <v>0.23200000000000001</v>
      </c>
    </row>
    <row r="298" spans="1:15" ht="15.75" customHeight="1">
      <c r="A298" s="181"/>
      <c r="B298" s="64">
        <f t="shared" si="89"/>
        <v>2</v>
      </c>
      <c r="C298" s="218" t="s">
        <v>92</v>
      </c>
      <c r="D298" s="41" t="s">
        <v>25</v>
      </c>
      <c r="E298" s="6">
        <v>4.5999999999999999E-2</v>
      </c>
      <c r="F298" s="53">
        <f t="shared" si="90"/>
        <v>4</v>
      </c>
      <c r="G298" s="62">
        <v>150</v>
      </c>
      <c r="H298" s="48">
        <f>G298*E298</f>
        <v>6.8999999999999995</v>
      </c>
      <c r="I298" s="48">
        <f>J298*G298</f>
        <v>27.599999999999998</v>
      </c>
      <c r="J298" s="6">
        <f>F298*E298</f>
        <v>0.184</v>
      </c>
    </row>
    <row r="299" spans="1:15" s="17" customFormat="1" ht="15.75" customHeight="1">
      <c r="A299" s="181"/>
      <c r="B299" s="64">
        <f t="shared" si="89"/>
        <v>2</v>
      </c>
      <c r="C299" s="219"/>
      <c r="D299" s="41" t="s">
        <v>12</v>
      </c>
      <c r="E299" s="6">
        <v>2.4E-2</v>
      </c>
      <c r="F299" s="53">
        <f t="shared" si="90"/>
        <v>4</v>
      </c>
      <c r="G299" s="49">
        <v>46</v>
      </c>
      <c r="H299" s="4">
        <f t="shared" ref="H299:H302" si="92">G299*E299</f>
        <v>1.1040000000000001</v>
      </c>
      <c r="I299" s="7">
        <f t="shared" si="87"/>
        <v>4.4160000000000004</v>
      </c>
      <c r="J299" s="9">
        <f t="shared" si="88"/>
        <v>9.6000000000000002E-2</v>
      </c>
      <c r="K299"/>
      <c r="L299" s="19"/>
      <c r="N299" s="25"/>
    </row>
    <row r="300" spans="1:15" ht="15.75" customHeight="1">
      <c r="A300" s="181"/>
      <c r="B300" s="64">
        <f t="shared" si="89"/>
        <v>2</v>
      </c>
      <c r="C300" s="219"/>
      <c r="D300" s="41" t="s">
        <v>13</v>
      </c>
      <c r="E300" s="45">
        <v>2.0000000000000001E-4</v>
      </c>
      <c r="F300" s="53">
        <f t="shared" si="90"/>
        <v>4</v>
      </c>
      <c r="G300" s="49">
        <v>440</v>
      </c>
      <c r="H300" s="4">
        <f t="shared" si="92"/>
        <v>8.8000000000000009E-2</v>
      </c>
      <c r="I300" s="7">
        <f t="shared" si="87"/>
        <v>0.35200000000000004</v>
      </c>
      <c r="J300" s="9">
        <f t="shared" si="88"/>
        <v>8.0000000000000004E-4</v>
      </c>
    </row>
    <row r="301" spans="1:15" ht="15.75" customHeight="1">
      <c r="A301" s="181"/>
      <c r="B301" s="64">
        <f t="shared" si="89"/>
        <v>2</v>
      </c>
      <c r="C301" s="220"/>
      <c r="D301" s="41" t="s">
        <v>79</v>
      </c>
      <c r="E301" s="6">
        <v>0.17199999999999999</v>
      </c>
      <c r="F301" s="53">
        <f t="shared" si="90"/>
        <v>4</v>
      </c>
      <c r="G301" s="49"/>
      <c r="H301" s="4"/>
      <c r="I301" s="7"/>
      <c r="J301" s="9">
        <f t="shared" si="88"/>
        <v>0.68799999999999994</v>
      </c>
      <c r="M301"/>
      <c r="N301"/>
      <c r="O301"/>
    </row>
    <row r="302" spans="1:15" ht="15.75" customHeight="1">
      <c r="A302" s="181"/>
      <c r="B302" s="64">
        <f t="shared" si="89"/>
        <v>2</v>
      </c>
      <c r="C302" s="3" t="s">
        <v>38</v>
      </c>
      <c r="D302" s="46" t="s">
        <v>38</v>
      </c>
      <c r="E302" s="6">
        <v>0.04</v>
      </c>
      <c r="F302" s="53">
        <f t="shared" si="90"/>
        <v>4</v>
      </c>
      <c r="G302" s="49">
        <v>32</v>
      </c>
      <c r="H302" s="4">
        <f t="shared" si="92"/>
        <v>1.28</v>
      </c>
      <c r="I302" s="7">
        <f t="shared" si="87"/>
        <v>5.12</v>
      </c>
      <c r="J302" s="9">
        <f t="shared" si="88"/>
        <v>0.16</v>
      </c>
    </row>
    <row r="303" spans="1:15" ht="15.75" customHeight="1">
      <c r="A303" s="181"/>
      <c r="B303" s="64">
        <f t="shared" si="89"/>
        <v>2</v>
      </c>
      <c r="C303" s="70" t="s">
        <v>22</v>
      </c>
      <c r="D303" s="44" t="s">
        <v>22</v>
      </c>
      <c r="E303" s="6">
        <v>0.05</v>
      </c>
      <c r="F303" s="53">
        <f t="shared" si="90"/>
        <v>4</v>
      </c>
      <c r="G303" s="50">
        <v>88</v>
      </c>
      <c r="H303" s="4">
        <f>G303*E303</f>
        <v>4.4000000000000004</v>
      </c>
      <c r="I303" s="7">
        <f t="shared" si="87"/>
        <v>17.600000000000001</v>
      </c>
      <c r="J303" s="9">
        <f t="shared" si="88"/>
        <v>0.2</v>
      </c>
    </row>
    <row r="304" spans="1:15" ht="15.75" customHeight="1">
      <c r="A304" s="210" t="s">
        <v>41</v>
      </c>
      <c r="B304" s="210"/>
      <c r="C304" s="210"/>
      <c r="D304" s="210"/>
      <c r="E304" s="68"/>
      <c r="F304" s="68"/>
      <c r="G304" s="68"/>
      <c r="H304" s="2">
        <f>SUM(H282:H303)</f>
        <v>61</v>
      </c>
      <c r="I304" s="2">
        <f>SUM(I282:I303)</f>
        <v>244</v>
      </c>
      <c r="J304" s="2">
        <f>SUM(J282:J303)</f>
        <v>3.8666101010101022</v>
      </c>
    </row>
    <row r="305" spans="1:14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2928</v>
      </c>
      <c r="J305" s="31">
        <f>J27+J49+J73+J90+J128+J152+J177+J200+J233+J259+J281+J304</f>
        <v>44.736582828282835</v>
      </c>
    </row>
    <row r="306" spans="1:14" customFormat="1" ht="15" customHeight="1"/>
    <row r="308" spans="1:14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4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4">
      <c r="N310" s="14"/>
    </row>
    <row r="312" spans="1:14">
      <c r="I312" s="21"/>
    </row>
  </sheetData>
  <sheetProtection password="CF66" sheet="1" objects="1" scenarios="1"/>
  <mergeCells count="91">
    <mergeCell ref="N43:P43"/>
    <mergeCell ref="N44:P44"/>
    <mergeCell ref="A2:J2"/>
    <mergeCell ref="K2:Q2"/>
    <mergeCell ref="A3:J3"/>
    <mergeCell ref="K3:Q3"/>
    <mergeCell ref="A5:B5"/>
    <mergeCell ref="A6:A26"/>
    <mergeCell ref="C7:C16"/>
    <mergeCell ref="C17:C21"/>
    <mergeCell ref="C22:C25"/>
    <mergeCell ref="A27:D27"/>
    <mergeCell ref="A28:A48"/>
    <mergeCell ref="C28:C29"/>
    <mergeCell ref="C30:C35"/>
    <mergeCell ref="C36:C40"/>
    <mergeCell ref="C41:C42"/>
    <mergeCell ref="C43:C46"/>
    <mergeCell ref="A49:D49"/>
    <mergeCell ref="A54:B54"/>
    <mergeCell ref="A55:A72"/>
    <mergeCell ref="C55:C60"/>
    <mergeCell ref="C61:C65"/>
    <mergeCell ref="C66:C67"/>
    <mergeCell ref="C68:C71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3:D233"/>
    <mergeCell ref="A234:A258"/>
    <mergeCell ref="C234:C237"/>
    <mergeCell ref="C238:C247"/>
    <mergeCell ref="C248:C252"/>
    <mergeCell ref="C253:C255"/>
    <mergeCell ref="A259:D259"/>
    <mergeCell ref="A262:B262"/>
    <mergeCell ref="A263:A280"/>
    <mergeCell ref="C263:C268"/>
    <mergeCell ref="C269:C273"/>
    <mergeCell ref="C274:C275"/>
    <mergeCell ref="C276:C279"/>
    <mergeCell ref="A281:D281"/>
    <mergeCell ref="A282:A303"/>
    <mergeCell ref="C282:C286"/>
    <mergeCell ref="C287:C292"/>
    <mergeCell ref="C293:C297"/>
    <mergeCell ref="C298:C301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S312"/>
  <sheetViews>
    <sheetView view="pageLayout" zoomScale="80" zoomScalePageLayoutView="80" workbookViewId="0">
      <selection activeCell="B1" sqref="B1:B1048576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2.7109375" customWidth="1"/>
    <col min="12" max="12" width="25" style="14" customWidth="1"/>
    <col min="13" max="13" width="14.28515625" style="14" customWidth="1"/>
    <col min="14" max="14" width="14.28515625" style="23" customWidth="1"/>
    <col min="15" max="15" width="14.28515625" style="14" customWidth="1"/>
    <col min="16" max="16" width="9.140625" style="14" customWidth="1"/>
    <col min="17" max="17" width="15.42578125" style="14" customWidth="1"/>
    <col min="18" max="16384" width="9.140625" style="14"/>
  </cols>
  <sheetData>
    <row r="2" spans="1:18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99</v>
      </c>
      <c r="L2" s="246"/>
      <c r="M2" s="246"/>
      <c r="N2" s="246"/>
      <c r="O2" s="246"/>
      <c r="P2" s="246"/>
      <c r="Q2" s="246"/>
      <c r="R2" s="22"/>
    </row>
    <row r="3" spans="1:18" s="15" customFormat="1" ht="15.6" customHeight="1">
      <c r="A3" s="207" t="s">
        <v>108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108</v>
      </c>
      <c r="L3" s="247"/>
      <c r="M3" s="247"/>
      <c r="N3" s="247"/>
      <c r="O3" s="247"/>
      <c r="P3" s="247"/>
      <c r="Q3" s="247"/>
      <c r="R3" s="40"/>
    </row>
    <row r="4" spans="1:18" s="15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13" t="s">
        <v>106</v>
      </c>
      <c r="O5" s="13" t="s">
        <v>107</v>
      </c>
      <c r="P5" s="27" t="s">
        <v>46</v>
      </c>
      <c r="Q5" s="27" t="s">
        <v>88</v>
      </c>
    </row>
    <row r="6" spans="1:18" ht="15.75" customHeight="1">
      <c r="A6" s="232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f>B6*97</f>
        <v>194</v>
      </c>
      <c r="G6" s="49">
        <v>120</v>
      </c>
      <c r="H6" s="54">
        <f>G6*E6</f>
        <v>7.1999999999999993</v>
      </c>
      <c r="I6" s="55">
        <f>J6*G6</f>
        <v>1396.8</v>
      </c>
      <c r="J6" s="56">
        <f>F6*E6</f>
        <v>11.639999999999999</v>
      </c>
      <c r="L6" s="41" t="s">
        <v>3</v>
      </c>
      <c r="M6" s="56">
        <f>J6+J107</f>
        <v>36.375</v>
      </c>
      <c r="N6" s="56">
        <f>'Пропуски за Сентябрь'!M6</f>
        <v>0.83</v>
      </c>
      <c r="O6" s="56">
        <f>M6-N6</f>
        <v>35.545000000000002</v>
      </c>
      <c r="P6" s="51">
        <v>120</v>
      </c>
      <c r="Q6" s="57">
        <f>O6*P6</f>
        <v>4265.4000000000005</v>
      </c>
    </row>
    <row r="7" spans="1:18" ht="15.75" customHeight="1">
      <c r="A7" s="233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194</v>
      </c>
      <c r="G7" s="49">
        <v>25</v>
      </c>
      <c r="H7" s="54">
        <f t="shared" ref="H7:H26" si="0">G7*E7</f>
        <v>0.625</v>
      </c>
      <c r="I7" s="55">
        <f t="shared" ref="I7:I26" si="1">J7*G7</f>
        <v>121.25000000000001</v>
      </c>
      <c r="J7" s="56">
        <f t="shared" ref="J7:J26" si="2">F7*E7</f>
        <v>4.8500000000000005</v>
      </c>
      <c r="L7" s="41" t="s">
        <v>4</v>
      </c>
      <c r="M7" s="56">
        <f>J7+J178+J238+J282</f>
        <v>28.78</v>
      </c>
      <c r="N7" s="56">
        <f>'Пропуски за Сентябрь'!M7</f>
        <v>0.68500000000000005</v>
      </c>
      <c r="O7" s="56">
        <f t="shared" ref="O7:O39" si="3">M7-N7</f>
        <v>28.095000000000002</v>
      </c>
      <c r="P7" s="51">
        <v>25</v>
      </c>
      <c r="Q7" s="57">
        <f t="shared" ref="Q7:Q39" si="4">O7*P7</f>
        <v>702.37500000000011</v>
      </c>
    </row>
    <row r="8" spans="1:18" ht="15.75" customHeight="1">
      <c r="A8" s="233"/>
      <c r="B8" s="63">
        <f t="shared" ref="B8:B26" si="5">B7</f>
        <v>2</v>
      </c>
      <c r="C8" s="186"/>
      <c r="D8" s="41" t="s">
        <v>6</v>
      </c>
      <c r="E8" s="58">
        <v>0.05</v>
      </c>
      <c r="F8" s="53">
        <f t="shared" ref="F8:F26" si="6">F7</f>
        <v>194</v>
      </c>
      <c r="G8" s="50">
        <v>20</v>
      </c>
      <c r="H8" s="54">
        <f t="shared" si="0"/>
        <v>1</v>
      </c>
      <c r="I8" s="55">
        <f t="shared" si="1"/>
        <v>194.00000000000003</v>
      </c>
      <c r="J8" s="56">
        <f t="shared" si="2"/>
        <v>9.7000000000000011</v>
      </c>
      <c r="L8" s="41" t="s">
        <v>6</v>
      </c>
      <c r="M8" s="56">
        <f>J8+J28+J55+J129+J159+J211+J234+J239+J263</f>
        <v>72.963999999999999</v>
      </c>
      <c r="N8" s="56">
        <f>'Пропуски за Сентябрь'!M8</f>
        <v>1.6980000000000004</v>
      </c>
      <c r="O8" s="56">
        <f t="shared" si="3"/>
        <v>71.265999999999991</v>
      </c>
      <c r="P8" s="51">
        <v>20</v>
      </c>
      <c r="Q8" s="57">
        <f t="shared" si="4"/>
        <v>1425.3199999999997</v>
      </c>
    </row>
    <row r="9" spans="1:18" ht="15.75" customHeight="1">
      <c r="A9" s="233"/>
      <c r="B9" s="63">
        <f t="shared" si="5"/>
        <v>2</v>
      </c>
      <c r="C9" s="186"/>
      <c r="D9" s="41" t="s">
        <v>8</v>
      </c>
      <c r="E9" s="53">
        <v>2.7E-2</v>
      </c>
      <c r="F9" s="53">
        <f t="shared" si="6"/>
        <v>194</v>
      </c>
      <c r="G9" s="51">
        <v>28</v>
      </c>
      <c r="H9" s="54">
        <f t="shared" si="0"/>
        <v>0.75600000000000001</v>
      </c>
      <c r="I9" s="55">
        <f t="shared" si="1"/>
        <v>146.66399999999999</v>
      </c>
      <c r="J9" s="56">
        <f t="shared" si="2"/>
        <v>5.2379999999999995</v>
      </c>
      <c r="L9" s="41" t="s">
        <v>8</v>
      </c>
      <c r="M9" s="56">
        <f>J9+J30+J57+J66+J78+J111+J133+J144+J161+J165+J183+J216+J240+J253+J265+J274+J287</f>
        <v>344.72900000000004</v>
      </c>
      <c r="N9" s="56">
        <f>'Пропуски за Сентябрь'!M9</f>
        <v>6.7990000000000013</v>
      </c>
      <c r="O9" s="56">
        <f t="shared" si="3"/>
        <v>337.93000000000006</v>
      </c>
      <c r="P9" s="51">
        <v>28</v>
      </c>
      <c r="Q9" s="57">
        <f t="shared" si="4"/>
        <v>9462.0400000000009</v>
      </c>
    </row>
    <row r="10" spans="1:18" ht="15.75" customHeight="1">
      <c r="A10" s="233"/>
      <c r="B10" s="63">
        <f t="shared" si="5"/>
        <v>2</v>
      </c>
      <c r="C10" s="186"/>
      <c r="D10" s="41" t="s">
        <v>9</v>
      </c>
      <c r="E10" s="53">
        <v>1.2999999999999999E-2</v>
      </c>
      <c r="F10" s="53">
        <f t="shared" si="6"/>
        <v>194</v>
      </c>
      <c r="G10" s="52">
        <v>44</v>
      </c>
      <c r="H10" s="54">
        <f t="shared" si="0"/>
        <v>0.57199999999999995</v>
      </c>
      <c r="I10" s="55">
        <f t="shared" si="1"/>
        <v>110.96799999999999</v>
      </c>
      <c r="J10" s="56">
        <f t="shared" si="2"/>
        <v>2.5219999999999998</v>
      </c>
      <c r="L10" s="41" t="s">
        <v>9</v>
      </c>
      <c r="M10" s="56">
        <f>J10+J19+J32+J59+J74+J80+J113+J119+J132+J135+J163+J167+J179+J185+J190+J214+J218+J224+J241+J267+J283+J289+J294</f>
        <v>83.349000000000018</v>
      </c>
      <c r="N10" s="56">
        <f>'Пропуски за Сентябрь'!M10</f>
        <v>1.3670000000000002</v>
      </c>
      <c r="O10" s="56">
        <f t="shared" si="3"/>
        <v>81.982000000000014</v>
      </c>
      <c r="P10" s="51">
        <v>44</v>
      </c>
      <c r="Q10" s="57">
        <f t="shared" si="4"/>
        <v>3607.2080000000005</v>
      </c>
    </row>
    <row r="11" spans="1:18" ht="15.75" customHeight="1">
      <c r="A11" s="233"/>
      <c r="B11" s="63">
        <f t="shared" si="5"/>
        <v>2</v>
      </c>
      <c r="C11" s="186"/>
      <c r="D11" s="41" t="s">
        <v>11</v>
      </c>
      <c r="E11" s="53">
        <v>1.2E-2</v>
      </c>
      <c r="F11" s="53">
        <f t="shared" si="6"/>
        <v>194</v>
      </c>
      <c r="G11" s="49">
        <v>28</v>
      </c>
      <c r="H11" s="54">
        <f t="shared" si="0"/>
        <v>0.33600000000000002</v>
      </c>
      <c r="I11" s="55">
        <f t="shared" si="1"/>
        <v>65.183999999999997</v>
      </c>
      <c r="J11" s="56">
        <f t="shared" si="2"/>
        <v>2.3279999999999998</v>
      </c>
      <c r="L11" s="41" t="s">
        <v>11</v>
      </c>
      <c r="M11" s="56">
        <f>J11+J20+J33+J60+J81+J85+J108+J114+J120+J136+J142+J164+J168++J186+J191+J219+J225+J242+J268+J290+J295</f>
        <v>60.817</v>
      </c>
      <c r="N11" s="56">
        <f>'Пропуски за Сентябрь'!M11</f>
        <v>1.0630000000000002</v>
      </c>
      <c r="O11" s="56">
        <f t="shared" si="3"/>
        <v>59.753999999999998</v>
      </c>
      <c r="P11" s="51">
        <v>28</v>
      </c>
      <c r="Q11" s="57">
        <f t="shared" si="4"/>
        <v>1673.1119999999999</v>
      </c>
    </row>
    <row r="12" spans="1:18" ht="15.75" customHeight="1">
      <c r="A12" s="233"/>
      <c r="B12" s="63">
        <f t="shared" si="5"/>
        <v>2</v>
      </c>
      <c r="C12" s="186"/>
      <c r="D12" s="41" t="s">
        <v>32</v>
      </c>
      <c r="E12" s="53">
        <v>7.4999999999999997E-3</v>
      </c>
      <c r="F12" s="53">
        <f t="shared" si="6"/>
        <v>194</v>
      </c>
      <c r="G12" s="49">
        <v>170</v>
      </c>
      <c r="H12" s="54">
        <f t="shared" si="0"/>
        <v>1.2749999999999999</v>
      </c>
      <c r="I12" s="55">
        <f t="shared" si="1"/>
        <v>247.34999999999997</v>
      </c>
      <c r="J12" s="56">
        <f t="shared" si="2"/>
        <v>1.4549999999999998</v>
      </c>
      <c r="L12" s="41" t="s">
        <v>45</v>
      </c>
      <c r="M12" s="56">
        <f>J12+J63+J116+J141+J221+J243+J271</f>
        <v>12.708</v>
      </c>
      <c r="N12" s="56">
        <f>'Пропуски за Сентябрь'!M12</f>
        <v>0.32550000000000001</v>
      </c>
      <c r="O12" s="56">
        <f t="shared" si="3"/>
        <v>12.3825</v>
      </c>
      <c r="P12" s="51">
        <v>170</v>
      </c>
      <c r="Q12" s="57">
        <f t="shared" si="4"/>
        <v>2105.0250000000001</v>
      </c>
    </row>
    <row r="13" spans="1:18" ht="15.75" customHeight="1">
      <c r="A13" s="233"/>
      <c r="B13" s="63">
        <f t="shared" si="5"/>
        <v>2</v>
      </c>
      <c r="C13" s="186"/>
      <c r="D13" s="41" t="s">
        <v>27</v>
      </c>
      <c r="E13" s="53">
        <v>5.0000000000000001E-3</v>
      </c>
      <c r="F13" s="53">
        <f t="shared" si="6"/>
        <v>194</v>
      </c>
      <c r="G13" s="49">
        <v>710</v>
      </c>
      <c r="H13" s="54">
        <f t="shared" si="0"/>
        <v>3.5500000000000003</v>
      </c>
      <c r="I13" s="55">
        <f t="shared" si="1"/>
        <v>688.69999999999993</v>
      </c>
      <c r="J13" s="56">
        <f t="shared" si="2"/>
        <v>0.97</v>
      </c>
      <c r="L13" s="41" t="s">
        <v>27</v>
      </c>
      <c r="M13" s="56">
        <f>J13+J18+J42+J67+J87+J122+J145+J172+J174+J192+J227+J244+J254+J275+J296</f>
        <v>19.338999999999995</v>
      </c>
      <c r="N13" s="56">
        <f>'Пропуски за Сентябрь'!M13</f>
        <v>0.40000000000000008</v>
      </c>
      <c r="O13" s="56">
        <f t="shared" si="3"/>
        <v>18.938999999999997</v>
      </c>
      <c r="P13" s="51">
        <v>710</v>
      </c>
      <c r="Q13" s="57">
        <f t="shared" si="4"/>
        <v>13446.689999999997</v>
      </c>
    </row>
    <row r="14" spans="1:18" ht="15.75" customHeight="1">
      <c r="A14" s="233"/>
      <c r="B14" s="63">
        <f t="shared" si="5"/>
        <v>2</v>
      </c>
      <c r="C14" s="186"/>
      <c r="D14" s="41" t="s">
        <v>12</v>
      </c>
      <c r="E14" s="53">
        <v>2.5000000000000001E-3</v>
      </c>
      <c r="F14" s="53">
        <f t="shared" si="6"/>
        <v>194</v>
      </c>
      <c r="G14" s="49">
        <v>46</v>
      </c>
      <c r="H14" s="54">
        <f t="shared" si="0"/>
        <v>0.115</v>
      </c>
      <c r="I14" s="55">
        <f t="shared" si="1"/>
        <v>22.31</v>
      </c>
      <c r="J14" s="56">
        <f t="shared" si="2"/>
        <v>0.48499999999999999</v>
      </c>
      <c r="L14" s="41" t="s">
        <v>12</v>
      </c>
      <c r="M14" s="56">
        <f>J14+J23+J44+J69+J77+J124+J148+J181+J195+J229+J245+J277+J285+J299</f>
        <v>41.503</v>
      </c>
      <c r="N14" s="56">
        <f>'Пропуски за Сентябрь'!M14</f>
        <v>0.97250000000000014</v>
      </c>
      <c r="O14" s="56">
        <f t="shared" si="3"/>
        <v>40.530500000000004</v>
      </c>
      <c r="P14" s="51">
        <v>46</v>
      </c>
      <c r="Q14" s="57">
        <f t="shared" si="4"/>
        <v>1864.4030000000002</v>
      </c>
    </row>
    <row r="15" spans="1:18" ht="15.75" customHeight="1">
      <c r="A15" s="233"/>
      <c r="B15" s="63">
        <f t="shared" si="5"/>
        <v>2</v>
      </c>
      <c r="C15" s="186"/>
      <c r="D15" s="41" t="s">
        <v>13</v>
      </c>
      <c r="E15" s="53">
        <v>4.0000000000000002E-4</v>
      </c>
      <c r="F15" s="53">
        <f t="shared" si="6"/>
        <v>194</v>
      </c>
      <c r="G15" s="49">
        <v>440</v>
      </c>
      <c r="H15" s="54">
        <f t="shared" si="0"/>
        <v>0.17600000000000002</v>
      </c>
      <c r="I15" s="57">
        <f t="shared" si="1"/>
        <v>34.143999999999998</v>
      </c>
      <c r="J15" s="56">
        <f t="shared" si="2"/>
        <v>7.7600000000000002E-2</v>
      </c>
      <c r="L15" s="41" t="s">
        <v>13</v>
      </c>
      <c r="M15" s="56">
        <f>J15+J24+J45+J70+J125+J149+J180+J196+J230+J246+J278+J284+J300</f>
        <v>0.57180000000000009</v>
      </c>
      <c r="N15" s="56">
        <f>'Пропуски за Сентябрь'!M15</f>
        <v>1.4800000000000001E-2</v>
      </c>
      <c r="O15" s="56">
        <f t="shared" si="3"/>
        <v>0.55700000000000005</v>
      </c>
      <c r="P15" s="51">
        <v>440</v>
      </c>
      <c r="Q15" s="57">
        <f t="shared" si="4"/>
        <v>245.08</v>
      </c>
    </row>
    <row r="16" spans="1:18" ht="15.75" customHeight="1">
      <c r="A16" s="233"/>
      <c r="B16" s="63">
        <f t="shared" si="5"/>
        <v>2</v>
      </c>
      <c r="C16" s="187"/>
      <c r="D16" s="41" t="s">
        <v>79</v>
      </c>
      <c r="E16" s="58">
        <v>0.2</v>
      </c>
      <c r="F16" s="53">
        <f t="shared" si="6"/>
        <v>194</v>
      </c>
      <c r="G16" s="49"/>
      <c r="H16" s="54"/>
      <c r="I16" s="55"/>
      <c r="J16" s="56">
        <f>F16*E16</f>
        <v>38.800000000000004</v>
      </c>
      <c r="L16" s="41" t="s">
        <v>81</v>
      </c>
      <c r="M16" s="56">
        <f>J17+J36+J61+J110+J118+J139+J215+J223+J248+J269</f>
        <v>144.2919212121212</v>
      </c>
      <c r="N16" s="56">
        <f>'Пропуски за Сентябрь'!M16</f>
        <v>3.408893939393939</v>
      </c>
      <c r="O16" s="56">
        <f t="shared" si="3"/>
        <v>140.88302727272725</v>
      </c>
      <c r="P16" s="51">
        <v>330</v>
      </c>
      <c r="Q16" s="57">
        <f t="shared" si="4"/>
        <v>46491.39899999999</v>
      </c>
    </row>
    <row r="17" spans="1:17" ht="15.75" customHeight="1">
      <c r="A17" s="233"/>
      <c r="B17" s="63">
        <f t="shared" si="5"/>
        <v>2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6"/>
        <v>194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5362.7419999999984</v>
      </c>
      <c r="J17" s="56">
        <f t="shared" si="2"/>
        <v>16.250733333333329</v>
      </c>
      <c r="L17" s="41" t="s">
        <v>87</v>
      </c>
      <c r="M17" s="56">
        <f>J21+J86+J112+J193+J217+J297</f>
        <v>47.738</v>
      </c>
      <c r="N17" s="56">
        <f>'Пропуски за Сентябрь'!M17</f>
        <v>0.998</v>
      </c>
      <c r="O17" s="56">
        <f t="shared" si="3"/>
        <v>46.74</v>
      </c>
      <c r="P17" s="51">
        <v>82</v>
      </c>
      <c r="Q17" s="57">
        <f t="shared" si="4"/>
        <v>3832.6800000000003</v>
      </c>
    </row>
    <row r="18" spans="1:17" ht="15.75" customHeight="1">
      <c r="A18" s="233"/>
      <c r="B18" s="63">
        <f t="shared" si="5"/>
        <v>2</v>
      </c>
      <c r="C18" s="238"/>
      <c r="D18" s="41" t="s">
        <v>27</v>
      </c>
      <c r="E18" s="58">
        <v>8.0000000000000002E-3</v>
      </c>
      <c r="F18" s="53">
        <f t="shared" si="6"/>
        <v>194</v>
      </c>
      <c r="G18" s="49">
        <v>710</v>
      </c>
      <c r="H18" s="54">
        <f t="shared" si="0"/>
        <v>5.68</v>
      </c>
      <c r="I18" s="55">
        <f t="shared" si="1"/>
        <v>1101.92</v>
      </c>
      <c r="J18" s="56">
        <f t="shared" si="2"/>
        <v>1.552</v>
      </c>
      <c r="L18" s="41" t="s">
        <v>74</v>
      </c>
      <c r="M18" s="56">
        <f>J22+J43+J147+J228</f>
        <v>15.36</v>
      </c>
      <c r="N18" s="56">
        <f>'Пропуски за Сентябрь'!M18</f>
        <v>0.44</v>
      </c>
      <c r="O18" s="56">
        <f t="shared" si="3"/>
        <v>14.92</v>
      </c>
      <c r="P18" s="51">
        <v>250</v>
      </c>
      <c r="Q18" s="57">
        <f t="shared" si="4"/>
        <v>3730</v>
      </c>
    </row>
    <row r="19" spans="1:17" ht="15.75" customHeight="1">
      <c r="A19" s="233"/>
      <c r="B19" s="63">
        <f t="shared" si="5"/>
        <v>2</v>
      </c>
      <c r="C19" s="238"/>
      <c r="D19" s="41" t="s">
        <v>9</v>
      </c>
      <c r="E19" s="58">
        <v>1.6E-2</v>
      </c>
      <c r="F19" s="53">
        <f t="shared" si="6"/>
        <v>194</v>
      </c>
      <c r="G19" s="49">
        <v>44</v>
      </c>
      <c r="H19" s="54">
        <f t="shared" si="0"/>
        <v>0.70399999999999996</v>
      </c>
      <c r="I19" s="55">
        <f t="shared" si="1"/>
        <v>136.57599999999999</v>
      </c>
      <c r="J19" s="56">
        <f t="shared" si="2"/>
        <v>3.1040000000000001</v>
      </c>
      <c r="L19" s="41" t="s">
        <v>38</v>
      </c>
      <c r="M19" s="56">
        <f>J26+J47+J72+J89+J127+J151+J176+J198+J232+J257+J280+J302+J37+J249</f>
        <v>109.012</v>
      </c>
      <c r="N19" s="56">
        <f>'Пропуски за Сентябрь'!M19</f>
        <v>2.1340000000000003</v>
      </c>
      <c r="O19" s="56">
        <f t="shared" si="3"/>
        <v>106.878</v>
      </c>
      <c r="P19" s="51">
        <v>32</v>
      </c>
      <c r="Q19" s="57">
        <f t="shared" si="4"/>
        <v>3420.096</v>
      </c>
    </row>
    <row r="20" spans="1:17" ht="15.75" customHeight="1">
      <c r="A20" s="233"/>
      <c r="B20" s="63">
        <f t="shared" si="5"/>
        <v>2</v>
      </c>
      <c r="C20" s="238"/>
      <c r="D20" s="41" t="s">
        <v>11</v>
      </c>
      <c r="E20" s="58">
        <v>1.0999999999999999E-2</v>
      </c>
      <c r="F20" s="53">
        <f t="shared" si="6"/>
        <v>194</v>
      </c>
      <c r="G20" s="49">
        <v>28</v>
      </c>
      <c r="H20" s="54">
        <f t="shared" si="0"/>
        <v>0.308</v>
      </c>
      <c r="I20" s="55">
        <f t="shared" si="1"/>
        <v>59.751999999999995</v>
      </c>
      <c r="J20" s="56">
        <f t="shared" si="2"/>
        <v>2.1339999999999999</v>
      </c>
      <c r="L20" s="41" t="s">
        <v>14</v>
      </c>
      <c r="M20" s="56">
        <f>J68+J75+J194+J276</f>
        <v>35.210999999999999</v>
      </c>
      <c r="N20" s="56">
        <f>'Пропуски за Сентябрь'!M20</f>
        <v>0.70199999999999996</v>
      </c>
      <c r="O20" s="56">
        <f t="shared" si="3"/>
        <v>34.509</v>
      </c>
      <c r="P20" s="51">
        <v>100</v>
      </c>
      <c r="Q20" s="57">
        <f t="shared" si="4"/>
        <v>3450.9</v>
      </c>
    </row>
    <row r="21" spans="1:17" ht="15.75" customHeight="1">
      <c r="A21" s="233"/>
      <c r="B21" s="63">
        <f t="shared" si="5"/>
        <v>2</v>
      </c>
      <c r="C21" s="238"/>
      <c r="D21" s="41" t="s">
        <v>87</v>
      </c>
      <c r="E21" s="58">
        <v>4.5999999999999999E-2</v>
      </c>
      <c r="F21" s="53">
        <f t="shared" si="6"/>
        <v>194</v>
      </c>
      <c r="G21" s="49">
        <v>82</v>
      </c>
      <c r="H21" s="54">
        <f t="shared" si="0"/>
        <v>3.7719999999999998</v>
      </c>
      <c r="I21" s="55">
        <f t="shared" si="1"/>
        <v>731.76799999999992</v>
      </c>
      <c r="J21" s="56">
        <f t="shared" si="2"/>
        <v>8.9239999999999995</v>
      </c>
      <c r="L21" s="42" t="s">
        <v>7</v>
      </c>
      <c r="M21" s="56">
        <f>J29+J34+J40+J56+J82+J109+J115+J131+J137+J140+J160+J169+J182+J187+J213+J220+J237+J252+J264+J286+J291</f>
        <v>17.378000000000007</v>
      </c>
      <c r="N21" s="56">
        <f>'Пропуски за Сентябрь'!M21</f>
        <v>0.30100000000000005</v>
      </c>
      <c r="O21" s="56">
        <f t="shared" si="3"/>
        <v>17.077000000000009</v>
      </c>
      <c r="P21" s="51">
        <v>90</v>
      </c>
      <c r="Q21" s="57">
        <f t="shared" si="4"/>
        <v>1536.9300000000007</v>
      </c>
    </row>
    <row r="22" spans="1:17" ht="15.75" customHeight="1">
      <c r="A22" s="233"/>
      <c r="B22" s="63">
        <f t="shared" si="5"/>
        <v>2</v>
      </c>
      <c r="C22" s="218" t="s">
        <v>39</v>
      </c>
      <c r="D22" s="41" t="s">
        <v>74</v>
      </c>
      <c r="E22" s="58">
        <v>0.02</v>
      </c>
      <c r="F22" s="53">
        <f t="shared" si="6"/>
        <v>194</v>
      </c>
      <c r="G22" s="49">
        <v>250</v>
      </c>
      <c r="H22" s="54">
        <f t="shared" si="0"/>
        <v>5</v>
      </c>
      <c r="I22" s="55">
        <f t="shared" si="1"/>
        <v>970</v>
      </c>
      <c r="J22" s="56">
        <f t="shared" si="2"/>
        <v>3.88</v>
      </c>
      <c r="L22" s="42" t="s">
        <v>18</v>
      </c>
      <c r="M22" s="56">
        <f>J31+J184+J288</f>
        <v>10.24</v>
      </c>
      <c r="N22" s="56">
        <f>'Пропуски за Сентябрь'!M22</f>
        <v>0.2</v>
      </c>
      <c r="O22" s="56">
        <f t="shared" si="3"/>
        <v>10.040000000000001</v>
      </c>
      <c r="P22" s="51">
        <v>52</v>
      </c>
      <c r="Q22" s="57">
        <f t="shared" si="4"/>
        <v>522.08000000000004</v>
      </c>
    </row>
    <row r="23" spans="1:17" ht="15.75" customHeight="1">
      <c r="A23" s="233"/>
      <c r="B23" s="63">
        <f t="shared" si="5"/>
        <v>2</v>
      </c>
      <c r="C23" s="219"/>
      <c r="D23" s="41" t="s">
        <v>12</v>
      </c>
      <c r="E23" s="58">
        <v>0.02</v>
      </c>
      <c r="F23" s="53">
        <f t="shared" si="6"/>
        <v>194</v>
      </c>
      <c r="G23" s="49">
        <v>46</v>
      </c>
      <c r="H23" s="54">
        <f t="shared" si="0"/>
        <v>0.92</v>
      </c>
      <c r="I23" s="55">
        <f t="shared" si="1"/>
        <v>178.48</v>
      </c>
      <c r="J23" s="56">
        <f t="shared" si="2"/>
        <v>3.88</v>
      </c>
      <c r="L23" s="42" t="s">
        <v>69</v>
      </c>
      <c r="M23" s="56">
        <f>J38+J146+J250+J255</f>
        <v>13.776</v>
      </c>
      <c r="N23" s="56">
        <f>'Пропуски за Сентябрь'!M23</f>
        <v>0.24</v>
      </c>
      <c r="O23" s="56">
        <f t="shared" si="3"/>
        <v>13.536</v>
      </c>
      <c r="P23" s="51">
        <v>90</v>
      </c>
      <c r="Q23" s="57">
        <f t="shared" si="4"/>
        <v>1218.24</v>
      </c>
    </row>
    <row r="24" spans="1:17" ht="15.75" customHeight="1">
      <c r="A24" s="233"/>
      <c r="B24" s="63">
        <f t="shared" si="5"/>
        <v>2</v>
      </c>
      <c r="C24" s="219"/>
      <c r="D24" s="41" t="s">
        <v>13</v>
      </c>
      <c r="E24" s="59">
        <v>2.0000000000000001E-4</v>
      </c>
      <c r="F24" s="53">
        <f t="shared" si="6"/>
        <v>194</v>
      </c>
      <c r="G24" s="49">
        <v>440</v>
      </c>
      <c r="H24" s="54">
        <f t="shared" si="0"/>
        <v>8.8000000000000009E-2</v>
      </c>
      <c r="I24" s="57">
        <f t="shared" si="1"/>
        <v>17.071999999999999</v>
      </c>
      <c r="J24" s="56">
        <f>F24*E24</f>
        <v>3.8800000000000001E-2</v>
      </c>
      <c r="L24" s="42" t="s">
        <v>19</v>
      </c>
      <c r="M24" s="56">
        <f>J39+J251</f>
        <v>1.94</v>
      </c>
      <c r="N24" s="56">
        <f>'Пропуски за Сентябрь'!M24</f>
        <v>0.03</v>
      </c>
      <c r="O24" s="56">
        <f t="shared" si="3"/>
        <v>1.91</v>
      </c>
      <c r="P24" s="51">
        <v>100</v>
      </c>
      <c r="Q24" s="57">
        <f t="shared" si="4"/>
        <v>191</v>
      </c>
    </row>
    <row r="25" spans="1:17" ht="15.75" customHeight="1">
      <c r="A25" s="233"/>
      <c r="B25" s="63">
        <f t="shared" si="5"/>
        <v>2</v>
      </c>
      <c r="C25" s="220"/>
      <c r="D25" s="41" t="s">
        <v>79</v>
      </c>
      <c r="E25" s="58">
        <v>0.2</v>
      </c>
      <c r="F25" s="53">
        <f t="shared" si="6"/>
        <v>194</v>
      </c>
      <c r="G25" s="49"/>
      <c r="H25" s="54"/>
      <c r="I25" s="55"/>
      <c r="J25" s="56">
        <f t="shared" si="2"/>
        <v>38.800000000000004</v>
      </c>
      <c r="L25" s="42" t="s">
        <v>21</v>
      </c>
      <c r="M25" s="56">
        <f>J41+J173</f>
        <v>23.667999999999999</v>
      </c>
      <c r="N25" s="56">
        <f>'Пропуски за Сентябрь'!M25</f>
        <v>0.36599999999999999</v>
      </c>
      <c r="O25" s="56">
        <f t="shared" si="3"/>
        <v>23.302</v>
      </c>
      <c r="P25" s="51">
        <v>90</v>
      </c>
      <c r="Q25" s="57">
        <f t="shared" si="4"/>
        <v>2097.1799999999998</v>
      </c>
    </row>
    <row r="26" spans="1:17" ht="15.75" customHeight="1">
      <c r="A26" s="233"/>
      <c r="B26" s="63">
        <f t="shared" si="5"/>
        <v>2</v>
      </c>
      <c r="C26" s="71" t="s">
        <v>38</v>
      </c>
      <c r="D26" s="41" t="s">
        <v>38</v>
      </c>
      <c r="E26" s="58">
        <v>0.04</v>
      </c>
      <c r="F26" s="53">
        <f t="shared" si="6"/>
        <v>194</v>
      </c>
      <c r="G26" s="49">
        <v>32</v>
      </c>
      <c r="H26" s="54">
        <f t="shared" si="0"/>
        <v>1.28</v>
      </c>
      <c r="I26" s="55">
        <f t="shared" si="1"/>
        <v>248.32</v>
      </c>
      <c r="J26" s="56">
        <f t="shared" si="2"/>
        <v>7.76</v>
      </c>
      <c r="L26" s="41" t="s">
        <v>70</v>
      </c>
      <c r="M26" s="56">
        <f>J48</f>
        <v>19.400000000000002</v>
      </c>
      <c r="N26" s="56">
        <f>'Пропуски за Сентябрь'!M26</f>
        <v>0.4</v>
      </c>
      <c r="O26" s="56">
        <f t="shared" si="3"/>
        <v>19.000000000000004</v>
      </c>
      <c r="P26" s="51">
        <v>94</v>
      </c>
      <c r="Q26" s="57">
        <f t="shared" si="4"/>
        <v>1786.0000000000002</v>
      </c>
    </row>
    <row r="27" spans="1:17" ht="15.75" customHeight="1">
      <c r="A27" s="210" t="s">
        <v>41</v>
      </c>
      <c r="B27" s="210"/>
      <c r="C27" s="210"/>
      <c r="D27" s="210"/>
      <c r="E27" s="68"/>
      <c r="F27" s="68"/>
      <c r="G27" s="68"/>
      <c r="H27" s="2">
        <f>SUM(H6:H26)</f>
        <v>60.999999999999993</v>
      </c>
      <c r="I27" s="2">
        <f>SUM(I6:I26)</f>
        <v>11833.999999999996</v>
      </c>
      <c r="J27" s="2">
        <f>SUM(J6:J26)</f>
        <v>164.38913333333329</v>
      </c>
      <c r="L27" s="41" t="s">
        <v>10</v>
      </c>
      <c r="M27" s="56">
        <f>J58+J162+J266</f>
        <v>14.55</v>
      </c>
      <c r="N27" s="56">
        <f>'Пропуски за Сентябрь'!M27</f>
        <v>0.35000000000000003</v>
      </c>
      <c r="O27" s="56">
        <f t="shared" si="3"/>
        <v>14.200000000000001</v>
      </c>
      <c r="P27" s="51">
        <v>86</v>
      </c>
      <c r="Q27" s="57">
        <f t="shared" si="4"/>
        <v>1221.2</v>
      </c>
    </row>
    <row r="28" spans="1:17" ht="15.75" customHeight="1">
      <c r="A28" s="239" t="s">
        <v>52</v>
      </c>
      <c r="B28" s="60">
        <v>2</v>
      </c>
      <c r="C28" s="244" t="s">
        <v>20</v>
      </c>
      <c r="D28" s="42" t="s">
        <v>6</v>
      </c>
      <c r="E28" s="6">
        <v>7.2999999999999995E-2</v>
      </c>
      <c r="F28" s="50">
        <f>B28*97</f>
        <v>194</v>
      </c>
      <c r="G28" s="51">
        <v>20</v>
      </c>
      <c r="H28" s="5">
        <f>E28*G28</f>
        <v>1.46</v>
      </c>
      <c r="I28" s="7">
        <f t="shared" ref="I28:I47" si="7">J28*G28</f>
        <v>283.24</v>
      </c>
      <c r="J28" s="6">
        <f>F28*E28</f>
        <v>14.161999999999999</v>
      </c>
      <c r="L28" s="41" t="s">
        <v>57</v>
      </c>
      <c r="M28" s="56">
        <f>J62+J270</f>
        <v>11.639999999999999</v>
      </c>
      <c r="N28" s="56">
        <f>'Пропуски за Сентябрь'!M28</f>
        <v>0.36</v>
      </c>
      <c r="O28" s="56">
        <f t="shared" si="3"/>
        <v>11.28</v>
      </c>
      <c r="P28" s="51">
        <v>120</v>
      </c>
      <c r="Q28" s="57">
        <f t="shared" si="4"/>
        <v>1353.6</v>
      </c>
    </row>
    <row r="29" spans="1:17" ht="15.75" customHeight="1">
      <c r="A29" s="239"/>
      <c r="B29" s="63">
        <f>B28</f>
        <v>2</v>
      </c>
      <c r="C29" s="245"/>
      <c r="D29" s="42" t="s">
        <v>7</v>
      </c>
      <c r="E29" s="6">
        <v>4.0000000000000001E-3</v>
      </c>
      <c r="F29" s="54">
        <f>F28</f>
        <v>194</v>
      </c>
      <c r="G29" s="50">
        <v>90</v>
      </c>
      <c r="H29" s="5">
        <f t="shared" ref="H29:H48" si="8">E29*G29</f>
        <v>0.36</v>
      </c>
      <c r="I29" s="7">
        <f t="shared" si="7"/>
        <v>69.84</v>
      </c>
      <c r="J29" s="6">
        <f t="shared" ref="J29:J48" si="9">F29*E29</f>
        <v>0.77600000000000002</v>
      </c>
      <c r="L29" s="41" t="s">
        <v>24</v>
      </c>
      <c r="M29" s="56">
        <f>J64+J272</f>
        <v>0.77600000000000002</v>
      </c>
      <c r="N29" s="56">
        <f>'Пропуски за Сентябрь'!M29</f>
        <v>2.4E-2</v>
      </c>
      <c r="O29" s="56">
        <f t="shared" si="3"/>
        <v>0.752</v>
      </c>
      <c r="P29" s="51">
        <v>200</v>
      </c>
      <c r="Q29" s="57">
        <f t="shared" si="4"/>
        <v>150.4</v>
      </c>
    </row>
    <row r="30" spans="1:17" ht="15.75" customHeight="1">
      <c r="A30" s="239"/>
      <c r="B30" s="63">
        <f t="shared" ref="B30:B48" si="10">B29</f>
        <v>2</v>
      </c>
      <c r="C30" s="240" t="s">
        <v>23</v>
      </c>
      <c r="D30" s="42" t="s">
        <v>8</v>
      </c>
      <c r="E30" s="6">
        <v>0.1</v>
      </c>
      <c r="F30" s="54">
        <f t="shared" ref="F30:F48" si="11">F29</f>
        <v>194</v>
      </c>
      <c r="G30" s="49">
        <v>28</v>
      </c>
      <c r="H30" s="5">
        <f t="shared" si="8"/>
        <v>2.8000000000000003</v>
      </c>
      <c r="I30" s="7">
        <f t="shared" si="7"/>
        <v>543.20000000000005</v>
      </c>
      <c r="J30" s="6">
        <f t="shared" si="9"/>
        <v>19.400000000000002</v>
      </c>
      <c r="L30" s="43" t="s">
        <v>15</v>
      </c>
      <c r="M30" s="56">
        <f>J76+J235</f>
        <v>4.8499999999999996</v>
      </c>
      <c r="N30" s="56">
        <f>'Пропуски за Сентябрь'!M30</f>
        <v>0.04</v>
      </c>
      <c r="O30" s="56">
        <f t="shared" si="3"/>
        <v>4.8099999999999996</v>
      </c>
      <c r="P30" s="51">
        <v>140</v>
      </c>
      <c r="Q30" s="57">
        <f t="shared" si="4"/>
        <v>673.4</v>
      </c>
    </row>
    <row r="31" spans="1:17" ht="15.75" customHeight="1">
      <c r="A31" s="239"/>
      <c r="B31" s="63">
        <f t="shared" si="10"/>
        <v>2</v>
      </c>
      <c r="C31" s="241"/>
      <c r="D31" s="42" t="s">
        <v>18</v>
      </c>
      <c r="E31" s="6">
        <v>0.02</v>
      </c>
      <c r="F31" s="54">
        <f t="shared" si="11"/>
        <v>194</v>
      </c>
      <c r="G31" s="50">
        <v>52</v>
      </c>
      <c r="H31" s="5">
        <f t="shared" si="8"/>
        <v>1.04</v>
      </c>
      <c r="I31" s="7">
        <f t="shared" si="7"/>
        <v>201.76</v>
      </c>
      <c r="J31" s="6">
        <f t="shared" si="9"/>
        <v>3.88</v>
      </c>
      <c r="L31" s="41" t="s">
        <v>61</v>
      </c>
      <c r="M31" s="56">
        <f>J84+J171+J189+J293</f>
        <v>94.772484848484851</v>
      </c>
      <c r="N31" s="56">
        <f>'Пропуски за Сентябрь'!M31</f>
        <v>1.2288888888888891</v>
      </c>
      <c r="O31" s="56">
        <f t="shared" si="3"/>
        <v>93.543595959595962</v>
      </c>
      <c r="P31" s="51">
        <v>198</v>
      </c>
      <c r="Q31" s="57">
        <f t="shared" si="4"/>
        <v>18521.632000000001</v>
      </c>
    </row>
    <row r="32" spans="1:17" ht="15.75" customHeight="1">
      <c r="A32" s="239"/>
      <c r="B32" s="63">
        <f t="shared" si="10"/>
        <v>2</v>
      </c>
      <c r="C32" s="241"/>
      <c r="D32" s="42" t="s">
        <v>9</v>
      </c>
      <c r="E32" s="6">
        <v>1.2999999999999999E-2</v>
      </c>
      <c r="F32" s="54">
        <f t="shared" si="11"/>
        <v>194</v>
      </c>
      <c r="G32" s="50">
        <v>44</v>
      </c>
      <c r="H32" s="5">
        <f t="shared" si="8"/>
        <v>0.57199999999999995</v>
      </c>
      <c r="I32" s="7">
        <f t="shared" si="7"/>
        <v>110.96799999999999</v>
      </c>
      <c r="J32" s="6">
        <f t="shared" si="9"/>
        <v>2.5219999999999998</v>
      </c>
      <c r="L32" s="43" t="s">
        <v>65</v>
      </c>
      <c r="M32" s="56">
        <f>J88+J175+J256</f>
        <v>135.80000000000001</v>
      </c>
      <c r="N32" s="56">
        <f>'Пропуски за Сентябрь'!M32</f>
        <v>1.2000000000000002</v>
      </c>
      <c r="O32" s="56">
        <f t="shared" si="3"/>
        <v>134.60000000000002</v>
      </c>
      <c r="P32" s="51">
        <v>72</v>
      </c>
      <c r="Q32" s="57">
        <f t="shared" si="4"/>
        <v>9691.2000000000007</v>
      </c>
    </row>
    <row r="33" spans="1:19" ht="15.75" customHeight="1">
      <c r="A33" s="239"/>
      <c r="B33" s="63">
        <f t="shared" si="10"/>
        <v>2</v>
      </c>
      <c r="C33" s="241"/>
      <c r="D33" s="42" t="s">
        <v>11</v>
      </c>
      <c r="E33" s="6">
        <v>1.2E-2</v>
      </c>
      <c r="F33" s="54">
        <f t="shared" si="11"/>
        <v>194</v>
      </c>
      <c r="G33" s="50">
        <v>28</v>
      </c>
      <c r="H33" s="5">
        <f t="shared" si="8"/>
        <v>0.33600000000000002</v>
      </c>
      <c r="I33" s="7">
        <f t="shared" si="7"/>
        <v>65.183999999999997</v>
      </c>
      <c r="J33" s="6">
        <f t="shared" si="9"/>
        <v>2.3279999999999998</v>
      </c>
      <c r="L33" s="44" t="s">
        <v>22</v>
      </c>
      <c r="M33" s="56">
        <f>J199+J258+J303</f>
        <v>25.6</v>
      </c>
      <c r="N33" s="56">
        <f>'Пропуски за Сентябрь'!M33</f>
        <v>0.4</v>
      </c>
      <c r="O33" s="56">
        <f t="shared" si="3"/>
        <v>25.200000000000003</v>
      </c>
      <c r="P33" s="51">
        <v>88</v>
      </c>
      <c r="Q33" s="57">
        <f t="shared" si="4"/>
        <v>2217.6000000000004</v>
      </c>
    </row>
    <row r="34" spans="1:19" ht="15.75" customHeight="1">
      <c r="A34" s="239"/>
      <c r="B34" s="63">
        <f t="shared" si="10"/>
        <v>2</v>
      </c>
      <c r="C34" s="241"/>
      <c r="D34" s="42" t="s">
        <v>7</v>
      </c>
      <c r="E34" s="6">
        <v>5.0000000000000001E-3</v>
      </c>
      <c r="F34" s="54">
        <f t="shared" si="11"/>
        <v>194</v>
      </c>
      <c r="G34" s="50">
        <v>90</v>
      </c>
      <c r="H34" s="5">
        <f t="shared" si="8"/>
        <v>0.45</v>
      </c>
      <c r="I34" s="7">
        <f t="shared" si="7"/>
        <v>87.3</v>
      </c>
      <c r="J34" s="6">
        <f t="shared" si="9"/>
        <v>0.97</v>
      </c>
      <c r="L34" s="41" t="s">
        <v>25</v>
      </c>
      <c r="M34" s="56">
        <f>J123+J298</f>
        <v>19.09</v>
      </c>
      <c r="N34" s="56">
        <f>'Пропуски за Сентябрь'!M34</f>
        <v>0.27600000000000002</v>
      </c>
      <c r="O34" s="56">
        <f t="shared" si="3"/>
        <v>18.814</v>
      </c>
      <c r="P34" s="51">
        <v>150</v>
      </c>
      <c r="Q34" s="57">
        <f t="shared" si="4"/>
        <v>2822.1</v>
      </c>
    </row>
    <row r="35" spans="1:19" ht="15.75" customHeight="1">
      <c r="A35" s="239"/>
      <c r="B35" s="63">
        <f t="shared" si="10"/>
        <v>2</v>
      </c>
      <c r="C35" s="242"/>
      <c r="D35" s="42" t="s">
        <v>79</v>
      </c>
      <c r="E35" s="6">
        <v>0.17499999999999999</v>
      </c>
      <c r="F35" s="54">
        <f t="shared" si="11"/>
        <v>194</v>
      </c>
      <c r="G35" s="50"/>
      <c r="H35" s="5"/>
      <c r="I35" s="7"/>
      <c r="J35" s="6">
        <f t="shared" si="9"/>
        <v>33.949999999999996</v>
      </c>
      <c r="L35" s="41" t="s">
        <v>17</v>
      </c>
      <c r="M35" s="56">
        <f>J236</f>
        <v>1.94</v>
      </c>
      <c r="N35" s="56">
        <f>'Пропуски за Сентябрь'!M35</f>
        <v>0.02</v>
      </c>
      <c r="O35" s="56">
        <f t="shared" si="3"/>
        <v>1.92</v>
      </c>
      <c r="P35" s="51">
        <v>150</v>
      </c>
      <c r="Q35" s="57">
        <f t="shared" si="4"/>
        <v>288</v>
      </c>
    </row>
    <row r="36" spans="1:19" ht="15.75" customHeight="1">
      <c r="A36" s="239"/>
      <c r="B36" s="63">
        <f t="shared" si="10"/>
        <v>2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1"/>
        <v>194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7"/>
        <v>4680.4439999999995</v>
      </c>
      <c r="J36" s="6">
        <f t="shared" si="9"/>
        <v>14.183163636363634</v>
      </c>
      <c r="L36" s="41" t="s">
        <v>89</v>
      </c>
      <c r="M36" s="56">
        <f>J79+J121+J166+J226</f>
        <v>29.585000000000001</v>
      </c>
      <c r="N36" s="56">
        <f>'Пропуски за Сентябрь'!M36</f>
        <v>0.24399999999999999</v>
      </c>
      <c r="O36" s="56">
        <f t="shared" si="3"/>
        <v>29.341000000000001</v>
      </c>
      <c r="P36" s="51">
        <v>50</v>
      </c>
      <c r="Q36" s="57">
        <f t="shared" si="4"/>
        <v>1467.05</v>
      </c>
    </row>
    <row r="37" spans="1:19" ht="15.75" customHeight="1">
      <c r="A37" s="239"/>
      <c r="B37" s="63">
        <f t="shared" si="10"/>
        <v>2</v>
      </c>
      <c r="C37" s="230"/>
      <c r="D37" s="42" t="s">
        <v>38</v>
      </c>
      <c r="E37" s="6">
        <v>9.0000000000000011E-3</v>
      </c>
      <c r="F37" s="54">
        <f t="shared" si="11"/>
        <v>194</v>
      </c>
      <c r="G37" s="50">
        <v>32</v>
      </c>
      <c r="H37" s="5">
        <f t="shared" si="8"/>
        <v>0.28800000000000003</v>
      </c>
      <c r="I37" s="7">
        <f t="shared" si="7"/>
        <v>55.872000000000007</v>
      </c>
      <c r="J37" s="6">
        <f t="shared" si="9"/>
        <v>1.7460000000000002</v>
      </c>
      <c r="L37" s="42" t="s">
        <v>35</v>
      </c>
      <c r="M37" s="56">
        <f>J130+J212</f>
        <v>7.6</v>
      </c>
      <c r="N37" s="56">
        <f>'Пропуски за Сентябрь'!M37</f>
        <v>0.14000000000000001</v>
      </c>
      <c r="O37" s="56">
        <f t="shared" si="3"/>
        <v>7.46</v>
      </c>
      <c r="P37" s="51">
        <v>81</v>
      </c>
      <c r="Q37" s="57">
        <f t="shared" si="4"/>
        <v>604.26</v>
      </c>
    </row>
    <row r="38" spans="1:19" ht="15.75" customHeight="1">
      <c r="A38" s="239"/>
      <c r="B38" s="63">
        <f t="shared" si="10"/>
        <v>2</v>
      </c>
      <c r="C38" s="230"/>
      <c r="D38" s="42" t="s">
        <v>69</v>
      </c>
      <c r="E38" s="6">
        <v>1.2E-2</v>
      </c>
      <c r="F38" s="54">
        <f t="shared" si="11"/>
        <v>194</v>
      </c>
      <c r="G38" s="50">
        <v>90</v>
      </c>
      <c r="H38" s="5">
        <f t="shared" si="8"/>
        <v>1.08</v>
      </c>
      <c r="I38" s="7">
        <f t="shared" si="7"/>
        <v>209.51999999999998</v>
      </c>
      <c r="J38" s="6">
        <f t="shared" si="9"/>
        <v>2.3279999999999998</v>
      </c>
      <c r="L38" s="41" t="s">
        <v>73</v>
      </c>
      <c r="M38" s="56">
        <f>J134</f>
        <v>0.93</v>
      </c>
      <c r="N38" s="56">
        <f>'Пропуски за Сентябрь'!M38</f>
        <v>2.5000000000000001E-2</v>
      </c>
      <c r="O38" s="56">
        <f t="shared" si="3"/>
        <v>0.90500000000000003</v>
      </c>
      <c r="P38" s="51">
        <v>40</v>
      </c>
      <c r="Q38" s="57">
        <f t="shared" si="4"/>
        <v>36.200000000000003</v>
      </c>
    </row>
    <row r="39" spans="1:19" ht="15.75" customHeight="1">
      <c r="A39" s="239"/>
      <c r="B39" s="63">
        <f t="shared" si="10"/>
        <v>2</v>
      </c>
      <c r="C39" s="230"/>
      <c r="D39" s="42" t="s">
        <v>19</v>
      </c>
      <c r="E39" s="6">
        <v>5.0000000000000001E-3</v>
      </c>
      <c r="F39" s="54">
        <f t="shared" si="11"/>
        <v>194</v>
      </c>
      <c r="G39" s="50">
        <v>100</v>
      </c>
      <c r="H39" s="5">
        <f t="shared" si="8"/>
        <v>0.5</v>
      </c>
      <c r="I39" s="7">
        <f t="shared" si="7"/>
        <v>97</v>
      </c>
      <c r="J39" s="6">
        <f t="shared" si="9"/>
        <v>0.97</v>
      </c>
      <c r="L39" s="41" t="s">
        <v>16</v>
      </c>
      <c r="M39" s="56">
        <f>J143</f>
        <v>0.74399999999999999</v>
      </c>
      <c r="N39" s="56">
        <f>'Пропуски за Сентябрь'!M39</f>
        <v>0.02</v>
      </c>
      <c r="O39" s="56">
        <f t="shared" si="3"/>
        <v>0.72399999999999998</v>
      </c>
      <c r="P39" s="51">
        <v>50</v>
      </c>
      <c r="Q39" s="57">
        <f t="shared" si="4"/>
        <v>36.199999999999996</v>
      </c>
    </row>
    <row r="40" spans="1:19" ht="15.75" customHeight="1">
      <c r="A40" s="239"/>
      <c r="B40" s="63">
        <f t="shared" si="10"/>
        <v>2</v>
      </c>
      <c r="C40" s="230"/>
      <c r="D40" s="42" t="s">
        <v>7</v>
      </c>
      <c r="E40" s="6">
        <v>3.0000000000000001E-3</v>
      </c>
      <c r="F40" s="54">
        <f t="shared" si="11"/>
        <v>194</v>
      </c>
      <c r="G40" s="50">
        <v>90</v>
      </c>
      <c r="H40" s="5">
        <f t="shared" si="8"/>
        <v>0.27</v>
      </c>
      <c r="I40" s="7">
        <f t="shared" si="7"/>
        <v>52.379999999999995</v>
      </c>
      <c r="J40" s="6">
        <f t="shared" si="9"/>
        <v>0.58199999999999996</v>
      </c>
      <c r="L40" s="79" t="s">
        <v>41</v>
      </c>
      <c r="M40" s="81">
        <f>SUM(M6:M39)</f>
        <v>1487.028206060606</v>
      </c>
      <c r="N40" s="81">
        <f>SUM(N6:N39)</f>
        <v>27.702582828282825</v>
      </c>
      <c r="O40" s="81">
        <f>SUM(O6:O39)</f>
        <v>1459.3256232323233</v>
      </c>
      <c r="P40" s="81"/>
      <c r="Q40" s="31">
        <f>SUM(Q6:Q39)</f>
        <v>146156.00000000003</v>
      </c>
      <c r="R40"/>
      <c r="S40"/>
    </row>
    <row r="41" spans="1:19" ht="15.75" customHeight="1">
      <c r="A41" s="239"/>
      <c r="B41" s="63">
        <f t="shared" si="10"/>
        <v>2</v>
      </c>
      <c r="C41" s="234" t="s">
        <v>26</v>
      </c>
      <c r="D41" s="42" t="s">
        <v>21</v>
      </c>
      <c r="E41" s="6">
        <v>6.0999999999999999E-2</v>
      </c>
      <c r="F41" s="54">
        <f t="shared" si="11"/>
        <v>194</v>
      </c>
      <c r="G41" s="50">
        <v>90</v>
      </c>
      <c r="H41" s="5">
        <f t="shared" si="8"/>
        <v>5.49</v>
      </c>
      <c r="I41" s="7">
        <f t="shared" si="7"/>
        <v>1065.06</v>
      </c>
      <c r="J41" s="6">
        <f t="shared" si="9"/>
        <v>11.834</v>
      </c>
      <c r="L41"/>
      <c r="M41"/>
      <c r="N41"/>
      <c r="O41" s="30"/>
      <c r="Q41"/>
      <c r="R41"/>
      <c r="S41"/>
    </row>
    <row r="42" spans="1:19" ht="15.75" customHeight="1">
      <c r="A42" s="239"/>
      <c r="B42" s="63">
        <f t="shared" si="10"/>
        <v>2</v>
      </c>
      <c r="C42" s="234"/>
      <c r="D42" s="42" t="s">
        <v>27</v>
      </c>
      <c r="E42" s="6">
        <v>6.0000000000000001E-3</v>
      </c>
      <c r="F42" s="54">
        <f t="shared" si="11"/>
        <v>194</v>
      </c>
      <c r="G42" s="50">
        <v>710</v>
      </c>
      <c r="H42" s="5">
        <f t="shared" si="8"/>
        <v>4.26</v>
      </c>
      <c r="I42" s="7">
        <f t="shared" si="7"/>
        <v>826.43999999999994</v>
      </c>
      <c r="J42" s="6">
        <f t="shared" si="9"/>
        <v>1.1639999999999999</v>
      </c>
      <c r="L42" s="22"/>
      <c r="M42" s="22"/>
      <c r="N42" s="22"/>
      <c r="O42"/>
      <c r="Q42"/>
      <c r="R42"/>
      <c r="S42"/>
    </row>
    <row r="43" spans="1:19" ht="15.75" customHeight="1">
      <c r="A43" s="239"/>
      <c r="B43" s="63">
        <f t="shared" si="10"/>
        <v>2</v>
      </c>
      <c r="C43" s="218" t="s">
        <v>39</v>
      </c>
      <c r="D43" s="41" t="s">
        <v>76</v>
      </c>
      <c r="E43" s="8">
        <v>0.02</v>
      </c>
      <c r="F43" s="54">
        <f t="shared" si="11"/>
        <v>194</v>
      </c>
      <c r="G43" s="49">
        <v>250</v>
      </c>
      <c r="H43" s="4">
        <f t="shared" ref="H43:H45" si="12">G43*E43</f>
        <v>5</v>
      </c>
      <c r="I43" s="7">
        <f t="shared" si="7"/>
        <v>970</v>
      </c>
      <c r="J43" s="9">
        <f t="shared" si="9"/>
        <v>3.88</v>
      </c>
      <c r="L43" s="69" t="s">
        <v>103</v>
      </c>
      <c r="M43" s="66"/>
      <c r="N43" s="82"/>
      <c r="O43" s="215" t="s">
        <v>105</v>
      </c>
      <c r="P43" s="215"/>
      <c r="Q43" s="215"/>
      <c r="R43"/>
      <c r="S43"/>
    </row>
    <row r="44" spans="1:19" s="17" customFormat="1" ht="15.75" customHeight="1">
      <c r="A44" s="239"/>
      <c r="B44" s="63">
        <f t="shared" si="10"/>
        <v>2</v>
      </c>
      <c r="C44" s="219"/>
      <c r="D44" s="41" t="s">
        <v>12</v>
      </c>
      <c r="E44" s="8">
        <v>0.02</v>
      </c>
      <c r="F44" s="54">
        <f t="shared" si="11"/>
        <v>194</v>
      </c>
      <c r="G44" s="49">
        <v>46</v>
      </c>
      <c r="H44" s="4">
        <f t="shared" si="12"/>
        <v>0.92</v>
      </c>
      <c r="I44" s="7">
        <f t="shared" si="7"/>
        <v>178.48</v>
      </c>
      <c r="J44" s="9">
        <f t="shared" si="9"/>
        <v>3.88</v>
      </c>
      <c r="K44"/>
      <c r="L44" s="32"/>
      <c r="M44" s="35" t="s">
        <v>95</v>
      </c>
      <c r="O44" s="243" t="s">
        <v>96</v>
      </c>
      <c r="P44" s="243"/>
      <c r="Q44" s="243"/>
      <c r="R44"/>
      <c r="S44"/>
    </row>
    <row r="45" spans="1:19" ht="15.75" customHeight="1">
      <c r="A45" s="239"/>
      <c r="B45" s="63">
        <f t="shared" si="10"/>
        <v>2</v>
      </c>
      <c r="C45" s="219"/>
      <c r="D45" s="41" t="s">
        <v>13</v>
      </c>
      <c r="E45" s="20">
        <v>2.0000000000000001E-4</v>
      </c>
      <c r="F45" s="54">
        <f t="shared" si="11"/>
        <v>194</v>
      </c>
      <c r="G45" s="49">
        <v>440</v>
      </c>
      <c r="H45" s="4">
        <f t="shared" si="12"/>
        <v>8.8000000000000009E-2</v>
      </c>
      <c r="I45" s="7">
        <f t="shared" si="7"/>
        <v>17.071999999999999</v>
      </c>
      <c r="J45" s="9">
        <f>F45*E45</f>
        <v>3.8800000000000001E-2</v>
      </c>
      <c r="L45"/>
      <c r="M45" s="30"/>
      <c r="N45"/>
      <c r="O45"/>
      <c r="P45"/>
      <c r="Q45"/>
      <c r="R45"/>
    </row>
    <row r="46" spans="1:19" ht="15.75" customHeight="1">
      <c r="A46" s="239"/>
      <c r="B46" s="63">
        <f t="shared" si="10"/>
        <v>2</v>
      </c>
      <c r="C46" s="220"/>
      <c r="D46" s="41" t="s">
        <v>79</v>
      </c>
      <c r="E46" s="20">
        <v>0.2</v>
      </c>
      <c r="F46" s="54">
        <f t="shared" si="11"/>
        <v>194</v>
      </c>
      <c r="G46" s="49"/>
      <c r="H46" s="4"/>
      <c r="I46" s="7"/>
      <c r="J46" s="9">
        <f t="shared" si="9"/>
        <v>38.800000000000004</v>
      </c>
      <c r="L46"/>
      <c r="M46" s="30"/>
      <c r="N46"/>
      <c r="O46"/>
      <c r="P46"/>
      <c r="Q46"/>
      <c r="R46"/>
    </row>
    <row r="47" spans="1:19" ht="15.75" customHeight="1">
      <c r="A47" s="239"/>
      <c r="B47" s="63">
        <f t="shared" si="10"/>
        <v>2</v>
      </c>
      <c r="C47" s="70" t="s">
        <v>38</v>
      </c>
      <c r="D47" s="42" t="s">
        <v>38</v>
      </c>
      <c r="E47" s="6">
        <v>0.08</v>
      </c>
      <c r="F47" s="54">
        <f t="shared" si="11"/>
        <v>194</v>
      </c>
      <c r="G47" s="50">
        <v>32</v>
      </c>
      <c r="H47" s="5">
        <f t="shared" si="8"/>
        <v>2.56</v>
      </c>
      <c r="I47" s="7">
        <f t="shared" si="7"/>
        <v>496.64</v>
      </c>
      <c r="J47" s="6">
        <f t="shared" si="9"/>
        <v>15.52</v>
      </c>
      <c r="L47"/>
      <c r="M47" s="28"/>
      <c r="N47" s="30"/>
      <c r="O47"/>
      <c r="P47"/>
      <c r="Q47"/>
      <c r="R47"/>
    </row>
    <row r="48" spans="1:19" ht="15.75" customHeight="1">
      <c r="A48" s="239"/>
      <c r="B48" s="63">
        <f t="shared" si="10"/>
        <v>2</v>
      </c>
      <c r="C48" s="10" t="s">
        <v>70</v>
      </c>
      <c r="D48" s="41" t="s">
        <v>70</v>
      </c>
      <c r="E48" s="9">
        <v>0.1</v>
      </c>
      <c r="F48" s="54">
        <f t="shared" si="11"/>
        <v>194</v>
      </c>
      <c r="G48" s="50">
        <v>94</v>
      </c>
      <c r="H48" s="5">
        <f t="shared" si="8"/>
        <v>9.4</v>
      </c>
      <c r="I48" s="7">
        <f>J48*G48</f>
        <v>1823.6000000000001</v>
      </c>
      <c r="J48" s="6">
        <f t="shared" si="9"/>
        <v>19.400000000000002</v>
      </c>
      <c r="L48"/>
      <c r="M48"/>
      <c r="N48"/>
      <c r="O48"/>
      <c r="P48"/>
      <c r="Q48"/>
      <c r="R48"/>
    </row>
    <row r="49" spans="1:12" ht="15.75" customHeight="1">
      <c r="A49" s="210" t="s">
        <v>41</v>
      </c>
      <c r="B49" s="210"/>
      <c r="C49" s="210"/>
      <c r="D49" s="210"/>
      <c r="E49" s="68"/>
      <c r="F49" s="68"/>
      <c r="G49" s="68"/>
      <c r="H49" s="2">
        <f>SUM(H28:H48)</f>
        <v>61.000000000000007</v>
      </c>
      <c r="I49" s="2">
        <f>SUM(I28:I48)</f>
        <v>11834</v>
      </c>
      <c r="J49" s="2">
        <f>SUM(J28:J48)</f>
        <v>192.31396363636364</v>
      </c>
    </row>
    <row r="50" spans="1:12" customFormat="1" ht="15.75" customHeight="1"/>
    <row r="51" spans="1:12" customFormat="1" ht="15.75" customHeight="1"/>
    <row r="52" spans="1:12" customFormat="1" ht="15.75" customHeight="1"/>
    <row r="53" spans="1:12" customFormat="1" ht="15.75" customHeight="1"/>
    <row r="54" spans="1:12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>
      <c r="A55" s="180" t="s">
        <v>54</v>
      </c>
      <c r="B55" s="61">
        <v>2</v>
      </c>
      <c r="C55" s="226" t="s">
        <v>5</v>
      </c>
      <c r="D55" s="41" t="s">
        <v>6</v>
      </c>
      <c r="E55" s="8">
        <v>2.5999999999999999E-2</v>
      </c>
      <c r="F55" s="49">
        <f>B55*97</f>
        <v>194</v>
      </c>
      <c r="G55" s="49">
        <v>20</v>
      </c>
      <c r="H55" s="5">
        <f>G55*E55</f>
        <v>0.52</v>
      </c>
      <c r="I55" s="7">
        <f>J55*G55</f>
        <v>100.88</v>
      </c>
      <c r="J55" s="9">
        <f>F55*E55</f>
        <v>5.0439999999999996</v>
      </c>
      <c r="L55" s="18"/>
    </row>
    <row r="56" spans="1:12" ht="15.75" customHeight="1">
      <c r="A56" s="181"/>
      <c r="B56" s="64">
        <f>B55</f>
        <v>2</v>
      </c>
      <c r="C56" s="227"/>
      <c r="D56" s="41" t="s">
        <v>7</v>
      </c>
      <c r="E56" s="8">
        <v>6.0000000000000001E-3</v>
      </c>
      <c r="F56" s="53">
        <f>F55</f>
        <v>194</v>
      </c>
      <c r="G56" s="49">
        <v>90</v>
      </c>
      <c r="H56" s="5">
        <f t="shared" ref="H56:H57" si="13">G56*E56</f>
        <v>0.54</v>
      </c>
      <c r="I56" s="7">
        <f t="shared" ref="I56:I60" si="14">J56*G56</f>
        <v>104.75999999999999</v>
      </c>
      <c r="J56" s="9">
        <f t="shared" ref="J56:J60" si="15">F56*E56</f>
        <v>1.1639999999999999</v>
      </c>
      <c r="L56" s="18"/>
    </row>
    <row r="57" spans="1:12" ht="15.75" customHeight="1">
      <c r="A57" s="181"/>
      <c r="B57" s="64">
        <f t="shared" ref="B57:B72" si="16">B56</f>
        <v>2</v>
      </c>
      <c r="C57" s="227"/>
      <c r="D57" s="41" t="s">
        <v>8</v>
      </c>
      <c r="E57" s="8">
        <v>3.5000000000000003E-2</v>
      </c>
      <c r="F57" s="53">
        <f t="shared" ref="F57:F72" si="17">F56</f>
        <v>194</v>
      </c>
      <c r="G57" s="49">
        <v>28</v>
      </c>
      <c r="H57" s="5">
        <f t="shared" si="13"/>
        <v>0.98000000000000009</v>
      </c>
      <c r="I57" s="7">
        <f t="shared" si="14"/>
        <v>190.12000000000003</v>
      </c>
      <c r="J57" s="9">
        <f>F57*E57</f>
        <v>6.7900000000000009</v>
      </c>
      <c r="L57" s="18"/>
    </row>
    <row r="58" spans="1:12" ht="15.75" customHeight="1">
      <c r="A58" s="181"/>
      <c r="B58" s="64">
        <f t="shared" si="16"/>
        <v>2</v>
      </c>
      <c r="C58" s="227"/>
      <c r="D58" s="41" t="s">
        <v>10</v>
      </c>
      <c r="E58" s="8">
        <v>2.5000000000000001E-2</v>
      </c>
      <c r="F58" s="53">
        <f t="shared" si="17"/>
        <v>194</v>
      </c>
      <c r="G58" s="49">
        <v>86</v>
      </c>
      <c r="H58" s="5">
        <f>G58*E58</f>
        <v>2.15</v>
      </c>
      <c r="I58" s="7">
        <f t="shared" si="14"/>
        <v>417.1</v>
      </c>
      <c r="J58" s="9">
        <f t="shared" si="15"/>
        <v>4.8500000000000005</v>
      </c>
      <c r="L58" s="18"/>
    </row>
    <row r="59" spans="1:12" ht="15.75" customHeight="1">
      <c r="A59" s="181"/>
      <c r="B59" s="64">
        <f t="shared" si="16"/>
        <v>2</v>
      </c>
      <c r="C59" s="227"/>
      <c r="D59" s="41" t="s">
        <v>9</v>
      </c>
      <c r="E59" s="8">
        <v>1.9E-2</v>
      </c>
      <c r="F59" s="53">
        <f t="shared" si="17"/>
        <v>194</v>
      </c>
      <c r="G59" s="49">
        <v>44</v>
      </c>
      <c r="H59" s="5">
        <f t="shared" ref="H59" si="18">G59*E59</f>
        <v>0.83599999999999997</v>
      </c>
      <c r="I59" s="7">
        <f t="shared" si="14"/>
        <v>162.184</v>
      </c>
      <c r="J59" s="9">
        <f t="shared" si="15"/>
        <v>3.6859999999999999</v>
      </c>
      <c r="L59" s="18"/>
    </row>
    <row r="60" spans="1:12" ht="15.75" customHeight="1">
      <c r="A60" s="181"/>
      <c r="B60" s="64">
        <f t="shared" si="16"/>
        <v>2</v>
      </c>
      <c r="C60" s="228"/>
      <c r="D60" s="41" t="s">
        <v>11</v>
      </c>
      <c r="E60" s="8">
        <v>1.7999999999999999E-2</v>
      </c>
      <c r="F60" s="53">
        <f t="shared" si="17"/>
        <v>194</v>
      </c>
      <c r="G60" s="49">
        <v>28</v>
      </c>
      <c r="H60" s="5">
        <f>G60*E60</f>
        <v>0.504</v>
      </c>
      <c r="I60" s="7">
        <f t="shared" si="14"/>
        <v>97.775999999999982</v>
      </c>
      <c r="J60" s="9">
        <f t="shared" si="15"/>
        <v>3.4919999999999995</v>
      </c>
      <c r="L60" s="18"/>
    </row>
    <row r="61" spans="1:12" ht="15.75" customHeight="1">
      <c r="A61" s="181"/>
      <c r="B61" s="64">
        <f t="shared" si="16"/>
        <v>2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7"/>
        <v>194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6442.3520000000008</v>
      </c>
      <c r="J61" s="9">
        <f>F61*E61</f>
        <v>19.52227878787879</v>
      </c>
    </row>
    <row r="62" spans="1:12" ht="15.75" customHeight="1">
      <c r="A62" s="181"/>
      <c r="B62" s="64">
        <f t="shared" si="16"/>
        <v>2</v>
      </c>
      <c r="C62" s="227"/>
      <c r="D62" s="41" t="s">
        <v>57</v>
      </c>
      <c r="E62" s="6">
        <v>0.03</v>
      </c>
      <c r="F62" s="53">
        <f t="shared" si="17"/>
        <v>194</v>
      </c>
      <c r="G62" s="51">
        <v>120</v>
      </c>
      <c r="H62" s="4">
        <f t="shared" ref="H62:H70" si="19">G62*E62</f>
        <v>3.5999999999999996</v>
      </c>
      <c r="I62" s="7">
        <f t="shared" ref="I62:I72" si="20">J62*G62</f>
        <v>698.4</v>
      </c>
      <c r="J62" s="9">
        <f t="shared" ref="J62:J72" si="21">F62*E62</f>
        <v>5.8199999999999994</v>
      </c>
    </row>
    <row r="63" spans="1:12" ht="15.75" customHeight="1">
      <c r="A63" s="181"/>
      <c r="B63" s="64">
        <f t="shared" si="16"/>
        <v>2</v>
      </c>
      <c r="C63" s="227"/>
      <c r="D63" s="41" t="s">
        <v>32</v>
      </c>
      <c r="E63" s="6">
        <v>1.2E-2</v>
      </c>
      <c r="F63" s="53">
        <f t="shared" si="17"/>
        <v>194</v>
      </c>
      <c r="G63" s="51">
        <v>170</v>
      </c>
      <c r="H63" s="4">
        <f t="shared" si="19"/>
        <v>2.04</v>
      </c>
      <c r="I63" s="7">
        <f t="shared" si="20"/>
        <v>395.76</v>
      </c>
      <c r="J63" s="9">
        <f t="shared" si="21"/>
        <v>2.3279999999999998</v>
      </c>
    </row>
    <row r="64" spans="1:12" ht="15.75" customHeight="1">
      <c r="A64" s="181"/>
      <c r="B64" s="64">
        <f t="shared" si="16"/>
        <v>2</v>
      </c>
      <c r="C64" s="227"/>
      <c r="D64" s="41" t="s">
        <v>24</v>
      </c>
      <c r="E64" s="6">
        <v>2E-3</v>
      </c>
      <c r="F64" s="53">
        <f t="shared" si="17"/>
        <v>194</v>
      </c>
      <c r="G64" s="49">
        <v>200</v>
      </c>
      <c r="H64" s="4">
        <f t="shared" si="19"/>
        <v>0.4</v>
      </c>
      <c r="I64" s="7">
        <f t="shared" si="20"/>
        <v>77.600000000000009</v>
      </c>
      <c r="J64" s="9">
        <f t="shared" si="21"/>
        <v>0.38800000000000001</v>
      </c>
    </row>
    <row r="65" spans="1:15" ht="15.75" customHeight="1">
      <c r="A65" s="181"/>
      <c r="B65" s="64">
        <f t="shared" si="16"/>
        <v>2</v>
      </c>
      <c r="C65" s="228"/>
      <c r="D65" s="41" t="s">
        <v>79</v>
      </c>
      <c r="E65" s="6">
        <v>0.2</v>
      </c>
      <c r="F65" s="53">
        <f t="shared" si="17"/>
        <v>194</v>
      </c>
      <c r="G65" s="49"/>
      <c r="H65" s="4"/>
      <c r="I65" s="7"/>
      <c r="J65" s="9">
        <f t="shared" si="21"/>
        <v>38.800000000000004</v>
      </c>
    </row>
    <row r="66" spans="1:15" ht="15.75" customHeight="1">
      <c r="A66" s="181"/>
      <c r="B66" s="64">
        <f t="shared" si="16"/>
        <v>2</v>
      </c>
      <c r="C66" s="226" t="s">
        <v>82</v>
      </c>
      <c r="D66" s="41" t="s">
        <v>8</v>
      </c>
      <c r="E66" s="6">
        <v>0.2</v>
      </c>
      <c r="F66" s="53">
        <f t="shared" si="17"/>
        <v>194</v>
      </c>
      <c r="G66" s="49">
        <v>28</v>
      </c>
      <c r="H66" s="4">
        <f t="shared" ref="H66:H67" si="22">G66*E66</f>
        <v>5.6000000000000005</v>
      </c>
      <c r="I66" s="7">
        <f t="shared" ref="I66:I67" si="23">J66*G66</f>
        <v>1086.4000000000001</v>
      </c>
      <c r="J66" s="9">
        <f t="shared" si="21"/>
        <v>38.800000000000004</v>
      </c>
    </row>
    <row r="67" spans="1:15" ht="15.75" customHeight="1">
      <c r="A67" s="181"/>
      <c r="B67" s="64">
        <f t="shared" si="16"/>
        <v>2</v>
      </c>
      <c r="C67" s="228"/>
      <c r="D67" s="41" t="s">
        <v>27</v>
      </c>
      <c r="E67" s="6">
        <v>5.0000000000000001E-3</v>
      </c>
      <c r="F67" s="53">
        <f t="shared" si="17"/>
        <v>194</v>
      </c>
      <c r="G67" s="49">
        <v>710</v>
      </c>
      <c r="H67" s="4">
        <f t="shared" si="22"/>
        <v>3.5500000000000003</v>
      </c>
      <c r="I67" s="7">
        <f t="shared" si="23"/>
        <v>688.69999999999993</v>
      </c>
      <c r="J67" s="9">
        <f t="shared" si="21"/>
        <v>0.97</v>
      </c>
    </row>
    <row r="68" spans="1:15" ht="15.75" customHeight="1">
      <c r="A68" s="181"/>
      <c r="B68" s="64">
        <f t="shared" si="16"/>
        <v>2</v>
      </c>
      <c r="C68" s="218" t="s">
        <v>97</v>
      </c>
      <c r="D68" s="41" t="s">
        <v>14</v>
      </c>
      <c r="E68" s="6">
        <v>4.5999999999999999E-2</v>
      </c>
      <c r="F68" s="53">
        <f t="shared" si="17"/>
        <v>194</v>
      </c>
      <c r="G68" s="51">
        <v>100</v>
      </c>
      <c r="H68" s="4">
        <f>G68*E68</f>
        <v>4.5999999999999996</v>
      </c>
      <c r="I68" s="7">
        <f t="shared" si="20"/>
        <v>892.4</v>
      </c>
      <c r="J68" s="9">
        <f t="shared" si="21"/>
        <v>8.9239999999999995</v>
      </c>
    </row>
    <row r="69" spans="1:15" ht="15.75" customHeight="1">
      <c r="A69" s="181"/>
      <c r="B69" s="64">
        <f t="shared" si="16"/>
        <v>2</v>
      </c>
      <c r="C69" s="219"/>
      <c r="D69" s="41" t="s">
        <v>12</v>
      </c>
      <c r="E69" s="6">
        <v>2.4E-2</v>
      </c>
      <c r="F69" s="53">
        <f t="shared" si="17"/>
        <v>194</v>
      </c>
      <c r="G69" s="49">
        <v>46</v>
      </c>
      <c r="H69" s="4">
        <f>G69*E69</f>
        <v>1.1040000000000001</v>
      </c>
      <c r="I69" s="7">
        <f t="shared" si="20"/>
        <v>214.17599999999999</v>
      </c>
      <c r="J69" s="9">
        <f t="shared" si="21"/>
        <v>4.6559999999999997</v>
      </c>
    </row>
    <row r="70" spans="1:15" ht="15.75" customHeight="1">
      <c r="A70" s="181"/>
      <c r="B70" s="64">
        <f t="shared" si="16"/>
        <v>2</v>
      </c>
      <c r="C70" s="219"/>
      <c r="D70" s="41" t="s">
        <v>13</v>
      </c>
      <c r="E70" s="45">
        <v>2.0000000000000001E-4</v>
      </c>
      <c r="F70" s="53">
        <f t="shared" si="17"/>
        <v>194</v>
      </c>
      <c r="G70" s="49">
        <v>440</v>
      </c>
      <c r="H70" s="4">
        <f t="shared" si="19"/>
        <v>8.8000000000000009E-2</v>
      </c>
      <c r="I70" s="7">
        <f t="shared" si="20"/>
        <v>17.071999999999999</v>
      </c>
      <c r="J70" s="9">
        <f t="shared" si="21"/>
        <v>3.8800000000000001E-2</v>
      </c>
      <c r="L70"/>
      <c r="M70"/>
      <c r="N70"/>
      <c r="O70"/>
    </row>
    <row r="71" spans="1:15" ht="15.75" customHeight="1">
      <c r="A71" s="181"/>
      <c r="B71" s="64">
        <f t="shared" si="16"/>
        <v>2</v>
      </c>
      <c r="C71" s="220"/>
      <c r="D71" s="41" t="s">
        <v>79</v>
      </c>
      <c r="E71" s="6">
        <v>0.17199999999999999</v>
      </c>
      <c r="F71" s="53">
        <f t="shared" si="17"/>
        <v>194</v>
      </c>
      <c r="G71" s="49"/>
      <c r="H71" s="4"/>
      <c r="I71" s="7"/>
      <c r="J71" s="9">
        <f t="shared" si="21"/>
        <v>33.367999999999995</v>
      </c>
      <c r="L71"/>
      <c r="M71"/>
      <c r="N71"/>
      <c r="O71"/>
    </row>
    <row r="72" spans="1:15" ht="15.75" customHeight="1">
      <c r="A72" s="181"/>
      <c r="B72" s="64">
        <f t="shared" si="16"/>
        <v>2</v>
      </c>
      <c r="C72" s="3" t="s">
        <v>38</v>
      </c>
      <c r="D72" s="46" t="s">
        <v>38</v>
      </c>
      <c r="E72" s="6">
        <v>0.04</v>
      </c>
      <c r="F72" s="53">
        <f t="shared" si="17"/>
        <v>194</v>
      </c>
      <c r="G72" s="49">
        <v>32</v>
      </c>
      <c r="H72" s="4">
        <f>G72*E72</f>
        <v>1.28</v>
      </c>
      <c r="I72" s="7">
        <f t="shared" si="20"/>
        <v>248.32</v>
      </c>
      <c r="J72" s="9">
        <f t="shared" si="21"/>
        <v>7.76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68"/>
      <c r="F73" s="68"/>
      <c r="G73" s="68"/>
      <c r="H73" s="2">
        <f>SUM(H55:H72)</f>
        <v>61.000000000000007</v>
      </c>
      <c r="I73" s="2">
        <f>SUM(I55:I72)</f>
        <v>11834</v>
      </c>
      <c r="J73" s="2">
        <f>SUM(J55:J72)</f>
        <v>186.40107878787882</v>
      </c>
      <c r="L73"/>
      <c r="M73"/>
      <c r="N73"/>
      <c r="O73"/>
    </row>
    <row r="74" spans="1:15" ht="15.75" customHeight="1">
      <c r="A74" s="239" t="s">
        <v>55</v>
      </c>
      <c r="B74" s="60">
        <v>3</v>
      </c>
      <c r="C74" s="229" t="s">
        <v>98</v>
      </c>
      <c r="D74" s="42" t="s">
        <v>9</v>
      </c>
      <c r="E74" s="6">
        <v>9.4E-2</v>
      </c>
      <c r="F74" s="50">
        <f>B74*97</f>
        <v>291</v>
      </c>
      <c r="G74" s="51">
        <v>44</v>
      </c>
      <c r="H74" s="5">
        <f>E74*G74</f>
        <v>4.1360000000000001</v>
      </c>
      <c r="I74" s="7">
        <f>J74*G74</f>
        <v>1203.576</v>
      </c>
      <c r="J74" s="6">
        <f>F74*E74</f>
        <v>27.353999999999999</v>
      </c>
      <c r="L74"/>
      <c r="M74"/>
      <c r="N74"/>
      <c r="O74"/>
    </row>
    <row r="75" spans="1:15" ht="15.75" customHeight="1">
      <c r="A75" s="239"/>
      <c r="B75" s="63">
        <f>B74</f>
        <v>3</v>
      </c>
      <c r="C75" s="229"/>
      <c r="D75" s="42" t="s">
        <v>29</v>
      </c>
      <c r="E75" s="6">
        <v>2.9000000000000001E-2</v>
      </c>
      <c r="F75" s="54">
        <f>F74</f>
        <v>291</v>
      </c>
      <c r="G75" s="51">
        <v>100</v>
      </c>
      <c r="H75" s="5">
        <f t="shared" ref="H75:H82" si="24">E75*G75</f>
        <v>2.9000000000000004</v>
      </c>
      <c r="I75" s="7">
        <f t="shared" ref="I75:I89" si="25">J75*G75</f>
        <v>843.9</v>
      </c>
      <c r="J75" s="6">
        <f t="shared" ref="J75:J89" si="26">F75*E75</f>
        <v>8.4390000000000001</v>
      </c>
      <c r="L75"/>
      <c r="M75"/>
      <c r="N75"/>
      <c r="O75"/>
    </row>
    <row r="76" spans="1:15" ht="15.75" customHeight="1">
      <c r="A76" s="239"/>
      <c r="B76" s="63">
        <f t="shared" ref="B76:B89" si="27">B75</f>
        <v>3</v>
      </c>
      <c r="C76" s="229"/>
      <c r="D76" s="42" t="s">
        <v>15</v>
      </c>
      <c r="E76" s="6">
        <v>0.01</v>
      </c>
      <c r="F76" s="54">
        <f t="shared" ref="F76:F89" si="28">F75</f>
        <v>291</v>
      </c>
      <c r="G76" s="51">
        <v>140</v>
      </c>
      <c r="H76" s="5">
        <f t="shared" si="24"/>
        <v>1.4000000000000001</v>
      </c>
      <c r="I76" s="7">
        <f t="shared" si="25"/>
        <v>407.40000000000003</v>
      </c>
      <c r="J76" s="6">
        <f t="shared" si="26"/>
        <v>2.91</v>
      </c>
      <c r="L76"/>
      <c r="M76"/>
      <c r="N76"/>
      <c r="O76"/>
    </row>
    <row r="77" spans="1:15" ht="15.75" customHeight="1">
      <c r="A77" s="239"/>
      <c r="B77" s="63">
        <f t="shared" si="27"/>
        <v>3</v>
      </c>
      <c r="C77" s="229"/>
      <c r="D77" s="42" t="s">
        <v>12</v>
      </c>
      <c r="E77" s="6">
        <v>1E-3</v>
      </c>
      <c r="F77" s="54">
        <f t="shared" si="28"/>
        <v>291</v>
      </c>
      <c r="G77" s="50">
        <v>46</v>
      </c>
      <c r="H77" s="5">
        <f t="shared" si="24"/>
        <v>4.5999999999999999E-2</v>
      </c>
      <c r="I77" s="7">
        <f t="shared" si="25"/>
        <v>13.385999999999999</v>
      </c>
      <c r="J77" s="6">
        <f t="shared" si="26"/>
        <v>0.29099999999999998</v>
      </c>
      <c r="L77" s="18"/>
    </row>
    <row r="78" spans="1:15" ht="15.75" customHeight="1">
      <c r="A78" s="239"/>
      <c r="B78" s="63">
        <f t="shared" si="27"/>
        <v>3</v>
      </c>
      <c r="C78" s="240" t="s">
        <v>58</v>
      </c>
      <c r="D78" s="42" t="s">
        <v>8</v>
      </c>
      <c r="E78" s="6">
        <v>0.1</v>
      </c>
      <c r="F78" s="54">
        <f t="shared" si="28"/>
        <v>291</v>
      </c>
      <c r="G78" s="49">
        <v>28</v>
      </c>
      <c r="H78" s="5">
        <f t="shared" si="24"/>
        <v>2.8000000000000003</v>
      </c>
      <c r="I78" s="7">
        <f t="shared" si="25"/>
        <v>814.80000000000007</v>
      </c>
      <c r="J78" s="6">
        <f t="shared" si="26"/>
        <v>29.1</v>
      </c>
      <c r="L78" s="18"/>
    </row>
    <row r="79" spans="1:15" ht="15.75" customHeight="1">
      <c r="A79" s="239"/>
      <c r="B79" s="63">
        <f t="shared" si="27"/>
        <v>3</v>
      </c>
      <c r="C79" s="241"/>
      <c r="D79" s="42" t="s">
        <v>56</v>
      </c>
      <c r="E79" s="6">
        <v>0.01</v>
      </c>
      <c r="F79" s="54">
        <f t="shared" si="28"/>
        <v>291</v>
      </c>
      <c r="G79" s="50">
        <v>50</v>
      </c>
      <c r="H79" s="5">
        <f t="shared" si="24"/>
        <v>0.5</v>
      </c>
      <c r="I79" s="7">
        <f t="shared" si="25"/>
        <v>145.5</v>
      </c>
      <c r="J79" s="6">
        <f t="shared" si="26"/>
        <v>2.91</v>
      </c>
      <c r="L79" s="18"/>
    </row>
    <row r="80" spans="1:15" ht="15.75" customHeight="1">
      <c r="A80" s="239"/>
      <c r="B80" s="63">
        <f t="shared" si="27"/>
        <v>3</v>
      </c>
      <c r="C80" s="241"/>
      <c r="D80" s="42" t="s">
        <v>9</v>
      </c>
      <c r="E80" s="6">
        <v>1.2999999999999999E-2</v>
      </c>
      <c r="F80" s="54">
        <f t="shared" si="28"/>
        <v>291</v>
      </c>
      <c r="G80" s="50">
        <v>44</v>
      </c>
      <c r="H80" s="5">
        <f t="shared" si="24"/>
        <v>0.57199999999999995</v>
      </c>
      <c r="I80" s="7">
        <f t="shared" si="25"/>
        <v>166.452</v>
      </c>
      <c r="J80" s="6">
        <f t="shared" si="26"/>
        <v>3.7829999999999999</v>
      </c>
      <c r="L80" s="18"/>
    </row>
    <row r="81" spans="1:15" ht="15.75" customHeight="1">
      <c r="A81" s="239"/>
      <c r="B81" s="63">
        <f t="shared" si="27"/>
        <v>3</v>
      </c>
      <c r="C81" s="241"/>
      <c r="D81" s="42" t="s">
        <v>11</v>
      </c>
      <c r="E81" s="6">
        <v>1.2E-2</v>
      </c>
      <c r="F81" s="54">
        <f t="shared" si="28"/>
        <v>291</v>
      </c>
      <c r="G81" s="50">
        <v>28</v>
      </c>
      <c r="H81" s="5">
        <f t="shared" si="24"/>
        <v>0.33600000000000002</v>
      </c>
      <c r="I81" s="7">
        <f t="shared" si="25"/>
        <v>97.775999999999996</v>
      </c>
      <c r="J81" s="6">
        <f t="shared" si="26"/>
        <v>3.492</v>
      </c>
      <c r="L81" s="18"/>
    </row>
    <row r="82" spans="1:15" ht="15.75" customHeight="1">
      <c r="A82" s="239"/>
      <c r="B82" s="63">
        <f t="shared" si="27"/>
        <v>3</v>
      </c>
      <c r="C82" s="241"/>
      <c r="D82" s="42" t="s">
        <v>7</v>
      </c>
      <c r="E82" s="6">
        <v>3.0000000000000001E-3</v>
      </c>
      <c r="F82" s="54">
        <f t="shared" si="28"/>
        <v>291</v>
      </c>
      <c r="G82" s="50">
        <v>90</v>
      </c>
      <c r="H82" s="5">
        <f t="shared" si="24"/>
        <v>0.27</v>
      </c>
      <c r="I82" s="7">
        <f t="shared" si="25"/>
        <v>78.569999999999993</v>
      </c>
      <c r="J82" s="6">
        <f t="shared" si="26"/>
        <v>0.873</v>
      </c>
      <c r="L82" s="18"/>
    </row>
    <row r="83" spans="1:15" ht="15.75" customHeight="1">
      <c r="A83" s="239"/>
      <c r="B83" s="63">
        <f t="shared" si="27"/>
        <v>3</v>
      </c>
      <c r="C83" s="242"/>
      <c r="D83" s="42" t="s">
        <v>79</v>
      </c>
      <c r="E83" s="6">
        <v>0.188</v>
      </c>
      <c r="F83" s="54">
        <f t="shared" si="28"/>
        <v>291</v>
      </c>
      <c r="G83" s="50"/>
      <c r="H83" s="5"/>
      <c r="I83" s="7"/>
      <c r="J83" s="6">
        <f t="shared" si="26"/>
        <v>54.707999999999998</v>
      </c>
      <c r="L83" s="18"/>
    </row>
    <row r="84" spans="1:15" ht="15.75" customHeight="1">
      <c r="A84" s="239"/>
      <c r="B84" s="63">
        <f t="shared" si="27"/>
        <v>3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8"/>
        <v>291</v>
      </c>
      <c r="G84" s="49">
        <v>198</v>
      </c>
      <c r="H84" s="5">
        <f>61-H74-H75-H76-H77-H78-H79-H80-H81-H82-H85-H86-H87-H88-H89</f>
        <v>22.479999999999997</v>
      </c>
      <c r="I84" s="7">
        <f t="shared" si="25"/>
        <v>6541.6799999999985</v>
      </c>
      <c r="J84" s="6">
        <f t="shared" si="26"/>
        <v>33.038787878787872</v>
      </c>
      <c r="L84" s="18"/>
    </row>
    <row r="85" spans="1:15" ht="15.75" customHeight="1">
      <c r="A85" s="239"/>
      <c r="B85" s="63">
        <f t="shared" si="27"/>
        <v>3</v>
      </c>
      <c r="C85" s="223"/>
      <c r="D85" s="41" t="s">
        <v>11</v>
      </c>
      <c r="E85" s="6">
        <v>2.5000000000000001E-2</v>
      </c>
      <c r="F85" s="54">
        <f t="shared" si="28"/>
        <v>291</v>
      </c>
      <c r="G85" s="49">
        <v>28</v>
      </c>
      <c r="H85" s="5">
        <f>E85*G85</f>
        <v>0.70000000000000007</v>
      </c>
      <c r="I85" s="7">
        <f>J85*G85</f>
        <v>203.70000000000002</v>
      </c>
      <c r="J85" s="6">
        <f>F85*E85</f>
        <v>7.2750000000000004</v>
      </c>
      <c r="L85" s="18"/>
    </row>
    <row r="86" spans="1:15" ht="15.75" customHeight="1">
      <c r="A86" s="239"/>
      <c r="B86" s="63">
        <f t="shared" si="27"/>
        <v>3</v>
      </c>
      <c r="C86" s="234" t="s">
        <v>90</v>
      </c>
      <c r="D86" s="41" t="s">
        <v>87</v>
      </c>
      <c r="E86" s="5">
        <v>0.06</v>
      </c>
      <c r="F86" s="54">
        <f t="shared" si="28"/>
        <v>291</v>
      </c>
      <c r="G86" s="49">
        <v>82</v>
      </c>
      <c r="H86" s="5">
        <f>E86*G86</f>
        <v>4.92</v>
      </c>
      <c r="I86" s="5">
        <f>J86*G86</f>
        <v>1431.72</v>
      </c>
      <c r="J86" s="5">
        <f>F86*E86</f>
        <v>17.46</v>
      </c>
      <c r="L86" s="18"/>
    </row>
    <row r="87" spans="1:15" ht="15.75" customHeight="1">
      <c r="A87" s="239"/>
      <c r="B87" s="63">
        <f t="shared" si="27"/>
        <v>3</v>
      </c>
      <c r="C87" s="234"/>
      <c r="D87" s="42" t="s">
        <v>27</v>
      </c>
      <c r="E87" s="6">
        <v>6.0000000000000001E-3</v>
      </c>
      <c r="F87" s="54">
        <f t="shared" si="28"/>
        <v>291</v>
      </c>
      <c r="G87" s="50">
        <v>710</v>
      </c>
      <c r="H87" s="5">
        <f t="shared" ref="H87:H89" si="29">E87*G87</f>
        <v>4.26</v>
      </c>
      <c r="I87" s="7">
        <f t="shared" si="25"/>
        <v>1239.6600000000001</v>
      </c>
      <c r="J87" s="6">
        <f t="shared" si="26"/>
        <v>1.746</v>
      </c>
      <c r="L87" s="18"/>
    </row>
    <row r="88" spans="1:15" ht="15.75" customHeight="1">
      <c r="A88" s="239"/>
      <c r="B88" s="63">
        <f t="shared" si="27"/>
        <v>3</v>
      </c>
      <c r="C88" s="72" t="s">
        <v>65</v>
      </c>
      <c r="D88" s="43" t="s">
        <v>65</v>
      </c>
      <c r="E88" s="8">
        <v>0.2</v>
      </c>
      <c r="F88" s="54">
        <f t="shared" si="28"/>
        <v>291</v>
      </c>
      <c r="G88" s="49">
        <v>72</v>
      </c>
      <c r="H88" s="5">
        <f t="shared" si="29"/>
        <v>14.4</v>
      </c>
      <c r="I88" s="7">
        <f t="shared" si="25"/>
        <v>4190.4000000000005</v>
      </c>
      <c r="J88" s="9">
        <f t="shared" si="26"/>
        <v>58.2</v>
      </c>
      <c r="L88" s="18"/>
    </row>
    <row r="89" spans="1:15" ht="15.75" customHeight="1">
      <c r="A89" s="239"/>
      <c r="B89" s="63">
        <f t="shared" si="27"/>
        <v>3</v>
      </c>
      <c r="C89" s="70" t="s">
        <v>38</v>
      </c>
      <c r="D89" s="42" t="s">
        <v>38</v>
      </c>
      <c r="E89" s="6">
        <v>0.04</v>
      </c>
      <c r="F89" s="54">
        <f t="shared" si="28"/>
        <v>291</v>
      </c>
      <c r="G89" s="50">
        <v>32</v>
      </c>
      <c r="H89" s="5">
        <f t="shared" si="29"/>
        <v>1.28</v>
      </c>
      <c r="I89" s="7">
        <f t="shared" si="25"/>
        <v>372.48</v>
      </c>
      <c r="J89" s="6">
        <f t="shared" si="26"/>
        <v>11.64</v>
      </c>
      <c r="L89" s="18"/>
      <c r="M89"/>
      <c r="N89"/>
      <c r="O89"/>
    </row>
    <row r="90" spans="1:15" ht="15.75" customHeight="1">
      <c r="A90" s="210" t="s">
        <v>41</v>
      </c>
      <c r="B90" s="210"/>
      <c r="C90" s="210"/>
      <c r="D90" s="210"/>
      <c r="E90" s="68"/>
      <c r="F90" s="68"/>
      <c r="G90" s="68"/>
      <c r="H90" s="2">
        <f>SUM(H74:H89)</f>
        <v>61</v>
      </c>
      <c r="I90" s="2">
        <f>SUM(I74:I89)</f>
        <v>17751</v>
      </c>
      <c r="J90" s="2">
        <f>SUM(J74:J89)</f>
        <v>263.21978787878788</v>
      </c>
      <c r="L90"/>
      <c r="M90"/>
      <c r="N90"/>
      <c r="O90"/>
    </row>
    <row r="91" spans="1:15" customFormat="1" ht="15.75" customHeight="1"/>
    <row r="92" spans="1:15" customFormat="1" ht="15.75" customHeight="1"/>
    <row r="93" spans="1:15" customFormat="1" ht="15.75" customHeight="1"/>
    <row r="94" spans="1:15" customFormat="1" ht="15.75" customHeight="1"/>
    <row r="95" spans="1:15" customFormat="1" ht="15.75" customHeight="1"/>
    <row r="96" spans="1:15" customFormat="1" ht="15.75" customHeight="1"/>
    <row r="97" spans="1:10" customFormat="1" ht="15.75" customHeight="1"/>
    <row r="98" spans="1:10" customFormat="1" ht="15.75" customHeight="1"/>
    <row r="99" spans="1:10" customFormat="1" ht="15.75" customHeight="1"/>
    <row r="100" spans="1:10" customFormat="1" ht="15.75" customHeight="1"/>
    <row r="101" spans="1:10" customFormat="1" ht="15.75" customHeight="1"/>
    <row r="102" spans="1:10" customFormat="1" ht="15.75" customHeight="1"/>
    <row r="103" spans="1:10" customFormat="1" ht="15.75" customHeight="1"/>
    <row r="104" spans="1:10" customFormat="1" ht="15.75" customHeight="1"/>
    <row r="105" spans="1:10" customFormat="1" ht="15.75" customHeight="1"/>
    <row r="106" spans="1:10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>
      <c r="A107" s="196" t="s">
        <v>62</v>
      </c>
      <c r="B107" s="61">
        <v>3</v>
      </c>
      <c r="C107" s="217" t="s">
        <v>30</v>
      </c>
      <c r="D107" s="41" t="s">
        <v>75</v>
      </c>
      <c r="E107" s="6">
        <v>8.5000000000000006E-2</v>
      </c>
      <c r="F107" s="49">
        <f>B107*97</f>
        <v>291</v>
      </c>
      <c r="G107" s="49">
        <v>120</v>
      </c>
      <c r="H107" s="4">
        <f>G107*E107</f>
        <v>10.200000000000001</v>
      </c>
      <c r="I107" s="7">
        <f>J107*G107</f>
        <v>2968.2000000000003</v>
      </c>
      <c r="J107" s="9">
        <f>F107*E107</f>
        <v>24.735000000000003</v>
      </c>
    </row>
    <row r="108" spans="1:10" ht="15.75" customHeight="1">
      <c r="A108" s="196"/>
      <c r="B108" s="64">
        <f>B107</f>
        <v>3</v>
      </c>
      <c r="C108" s="217"/>
      <c r="D108" s="41" t="s">
        <v>11</v>
      </c>
      <c r="E108" s="6">
        <v>2.9000000000000001E-2</v>
      </c>
      <c r="F108" s="53">
        <f>F107</f>
        <v>291</v>
      </c>
      <c r="G108" s="49">
        <v>28</v>
      </c>
      <c r="H108" s="4">
        <f t="shared" ref="H108:H127" si="30">G108*E108</f>
        <v>0.81200000000000006</v>
      </c>
      <c r="I108" s="7">
        <f t="shared" ref="I108:I127" si="31">J108*G108</f>
        <v>236.292</v>
      </c>
      <c r="J108" s="9">
        <f t="shared" ref="J108:J127" si="32">F108*E108</f>
        <v>8.4390000000000001</v>
      </c>
    </row>
    <row r="109" spans="1:10" ht="15.75" customHeight="1">
      <c r="A109" s="196"/>
      <c r="B109" s="64">
        <f t="shared" ref="B109:B127" si="33">B108</f>
        <v>3</v>
      </c>
      <c r="C109" s="217"/>
      <c r="D109" s="42" t="s">
        <v>7</v>
      </c>
      <c r="E109" s="6">
        <v>6.0000000000000001E-3</v>
      </c>
      <c r="F109" s="53">
        <f t="shared" ref="F109:F127" si="34">F108</f>
        <v>291</v>
      </c>
      <c r="G109" s="49">
        <v>90</v>
      </c>
      <c r="H109" s="4">
        <f t="shared" si="30"/>
        <v>0.54</v>
      </c>
      <c r="I109" s="7">
        <f t="shared" si="31"/>
        <v>157.13999999999999</v>
      </c>
      <c r="J109" s="9">
        <f t="shared" si="32"/>
        <v>1.746</v>
      </c>
    </row>
    <row r="110" spans="1:10" ht="15.75" customHeight="1">
      <c r="A110" s="196"/>
      <c r="B110" s="64">
        <f t="shared" si="33"/>
        <v>3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4"/>
        <v>291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1"/>
        <v>2407.7339999999981</v>
      </c>
      <c r="J110" s="9">
        <f t="shared" si="32"/>
        <v>7.2961636363636311</v>
      </c>
    </row>
    <row r="111" spans="1:10" ht="15.75" customHeight="1">
      <c r="A111" s="196"/>
      <c r="B111" s="64">
        <f t="shared" si="33"/>
        <v>3</v>
      </c>
      <c r="C111" s="219"/>
      <c r="D111" s="41" t="s">
        <v>8</v>
      </c>
      <c r="E111" s="6">
        <v>0.107</v>
      </c>
      <c r="F111" s="53">
        <f t="shared" si="34"/>
        <v>291</v>
      </c>
      <c r="G111" s="49">
        <v>28</v>
      </c>
      <c r="H111" s="4">
        <f t="shared" si="30"/>
        <v>2.996</v>
      </c>
      <c r="I111" s="7">
        <f t="shared" si="31"/>
        <v>871.83600000000001</v>
      </c>
      <c r="J111" s="9">
        <f t="shared" si="32"/>
        <v>31.137</v>
      </c>
    </row>
    <row r="112" spans="1:10" ht="15.75" customHeight="1">
      <c r="A112" s="196"/>
      <c r="B112" s="64">
        <f t="shared" si="33"/>
        <v>3</v>
      </c>
      <c r="C112" s="219"/>
      <c r="D112" s="41" t="s">
        <v>87</v>
      </c>
      <c r="E112" s="6">
        <v>6.0000000000000001E-3</v>
      </c>
      <c r="F112" s="53">
        <f t="shared" si="34"/>
        <v>291</v>
      </c>
      <c r="G112" s="49">
        <v>82</v>
      </c>
      <c r="H112" s="4">
        <f t="shared" si="30"/>
        <v>0.49199999999999999</v>
      </c>
      <c r="I112" s="7">
        <f t="shared" si="31"/>
        <v>143.172</v>
      </c>
      <c r="J112" s="9">
        <f t="shared" si="32"/>
        <v>1.746</v>
      </c>
    </row>
    <row r="113" spans="1:10" ht="15.75" customHeight="1">
      <c r="A113" s="196"/>
      <c r="B113" s="64">
        <f t="shared" si="33"/>
        <v>3</v>
      </c>
      <c r="C113" s="219"/>
      <c r="D113" s="41" t="s">
        <v>9</v>
      </c>
      <c r="E113" s="6">
        <v>1.3000000000000001E-2</v>
      </c>
      <c r="F113" s="53">
        <f t="shared" si="34"/>
        <v>291</v>
      </c>
      <c r="G113" s="49">
        <v>44</v>
      </c>
      <c r="H113" s="4">
        <f t="shared" si="30"/>
        <v>0.57200000000000006</v>
      </c>
      <c r="I113" s="7">
        <f t="shared" si="31"/>
        <v>166.45200000000003</v>
      </c>
      <c r="J113" s="9">
        <f t="shared" si="32"/>
        <v>3.7830000000000004</v>
      </c>
    </row>
    <row r="114" spans="1:10" ht="15.75" customHeight="1">
      <c r="A114" s="196"/>
      <c r="B114" s="64">
        <f t="shared" si="33"/>
        <v>3</v>
      </c>
      <c r="C114" s="219"/>
      <c r="D114" s="42" t="s">
        <v>11</v>
      </c>
      <c r="E114" s="6">
        <v>1.2E-2</v>
      </c>
      <c r="F114" s="53">
        <f t="shared" si="34"/>
        <v>291</v>
      </c>
      <c r="G114" s="49">
        <v>28</v>
      </c>
      <c r="H114" s="4">
        <f t="shared" si="30"/>
        <v>0.33600000000000002</v>
      </c>
      <c r="I114" s="7">
        <f t="shared" si="31"/>
        <v>97.775999999999996</v>
      </c>
      <c r="J114" s="9">
        <f t="shared" si="32"/>
        <v>3.492</v>
      </c>
    </row>
    <row r="115" spans="1:10" ht="15.75" customHeight="1">
      <c r="A115" s="196"/>
      <c r="B115" s="64">
        <f t="shared" si="33"/>
        <v>3</v>
      </c>
      <c r="C115" s="219"/>
      <c r="D115" s="42" t="s">
        <v>7</v>
      </c>
      <c r="E115" s="6">
        <v>3.0000000000000001E-3</v>
      </c>
      <c r="F115" s="53">
        <f t="shared" si="34"/>
        <v>291</v>
      </c>
      <c r="G115" s="49">
        <v>90</v>
      </c>
      <c r="H115" s="4">
        <f t="shared" si="30"/>
        <v>0.27</v>
      </c>
      <c r="I115" s="7">
        <f t="shared" si="31"/>
        <v>78.569999999999993</v>
      </c>
      <c r="J115" s="9">
        <f t="shared" si="32"/>
        <v>0.873</v>
      </c>
    </row>
    <row r="116" spans="1:10" ht="15.75" customHeight="1">
      <c r="A116" s="196"/>
      <c r="B116" s="64">
        <f t="shared" si="33"/>
        <v>3</v>
      </c>
      <c r="C116" s="219"/>
      <c r="D116" s="42" t="s">
        <v>32</v>
      </c>
      <c r="E116" s="6">
        <v>6.0000000000000001E-3</v>
      </c>
      <c r="F116" s="53">
        <f t="shared" si="34"/>
        <v>291</v>
      </c>
      <c r="G116" s="49">
        <v>170</v>
      </c>
      <c r="H116" s="4">
        <f t="shared" si="30"/>
        <v>1.02</v>
      </c>
      <c r="I116" s="7">
        <f t="shared" si="31"/>
        <v>296.82</v>
      </c>
      <c r="J116" s="9">
        <f t="shared" si="32"/>
        <v>1.746</v>
      </c>
    </row>
    <row r="117" spans="1:10" ht="15.75" customHeight="1">
      <c r="A117" s="196"/>
      <c r="B117" s="64">
        <f t="shared" si="33"/>
        <v>3</v>
      </c>
      <c r="C117" s="220"/>
      <c r="D117" s="42" t="s">
        <v>79</v>
      </c>
      <c r="E117" s="6">
        <v>0.188</v>
      </c>
      <c r="F117" s="53">
        <f t="shared" si="34"/>
        <v>291</v>
      </c>
      <c r="G117" s="49"/>
      <c r="H117" s="4"/>
      <c r="I117" s="7"/>
      <c r="J117" s="9">
        <f t="shared" si="32"/>
        <v>54.707999999999998</v>
      </c>
    </row>
    <row r="118" spans="1:10" ht="15.75" customHeight="1">
      <c r="A118" s="196"/>
      <c r="B118" s="64">
        <f t="shared" si="33"/>
        <v>3</v>
      </c>
      <c r="C118" s="221" t="s">
        <v>86</v>
      </c>
      <c r="D118" s="41" t="s">
        <v>81</v>
      </c>
      <c r="E118" s="6">
        <v>0.06</v>
      </c>
      <c r="F118" s="53">
        <f t="shared" si="34"/>
        <v>291</v>
      </c>
      <c r="G118" s="49">
        <v>330</v>
      </c>
      <c r="H118" s="4">
        <f t="shared" si="30"/>
        <v>19.8</v>
      </c>
      <c r="I118" s="7">
        <f t="shared" si="31"/>
        <v>5761.8</v>
      </c>
      <c r="J118" s="9">
        <f t="shared" si="32"/>
        <v>17.46</v>
      </c>
    </row>
    <row r="119" spans="1:10" ht="15.75" customHeight="1">
      <c r="A119" s="196"/>
      <c r="B119" s="64">
        <f t="shared" si="33"/>
        <v>3</v>
      </c>
      <c r="C119" s="222"/>
      <c r="D119" s="41" t="s">
        <v>9</v>
      </c>
      <c r="E119" s="6">
        <v>3.0000000000000001E-3</v>
      </c>
      <c r="F119" s="53">
        <f t="shared" si="34"/>
        <v>291</v>
      </c>
      <c r="G119" s="49">
        <v>44</v>
      </c>
      <c r="H119" s="4">
        <f t="shared" si="30"/>
        <v>0.13200000000000001</v>
      </c>
      <c r="I119" s="7">
        <f t="shared" si="31"/>
        <v>38.411999999999999</v>
      </c>
      <c r="J119" s="9">
        <f t="shared" si="32"/>
        <v>0.873</v>
      </c>
    </row>
    <row r="120" spans="1:10" ht="15.75" customHeight="1">
      <c r="A120" s="196"/>
      <c r="B120" s="64">
        <f t="shared" si="33"/>
        <v>3</v>
      </c>
      <c r="C120" s="223"/>
      <c r="D120" s="41" t="s">
        <v>11</v>
      </c>
      <c r="E120" s="6">
        <v>3.0000000000000001E-3</v>
      </c>
      <c r="F120" s="53">
        <f t="shared" si="34"/>
        <v>291</v>
      </c>
      <c r="G120" s="49">
        <v>28</v>
      </c>
      <c r="H120" s="4">
        <f t="shared" si="30"/>
        <v>8.4000000000000005E-2</v>
      </c>
      <c r="I120" s="7">
        <f t="shared" si="31"/>
        <v>24.443999999999999</v>
      </c>
      <c r="J120" s="9">
        <f t="shared" si="32"/>
        <v>0.873</v>
      </c>
    </row>
    <row r="121" spans="1:10" ht="15.75" customHeight="1">
      <c r="A121" s="196"/>
      <c r="B121" s="64">
        <f t="shared" si="33"/>
        <v>3</v>
      </c>
      <c r="C121" s="238" t="s">
        <v>42</v>
      </c>
      <c r="D121" s="41" t="s">
        <v>43</v>
      </c>
      <c r="E121" s="6">
        <v>5.0999999999999997E-2</v>
      </c>
      <c r="F121" s="53">
        <f t="shared" si="34"/>
        <v>291</v>
      </c>
      <c r="G121" s="49">
        <v>50</v>
      </c>
      <c r="H121" s="4">
        <f>G121*E121</f>
        <v>2.5499999999999998</v>
      </c>
      <c r="I121" s="7">
        <f t="shared" si="31"/>
        <v>742.05</v>
      </c>
      <c r="J121" s="9">
        <f t="shared" si="32"/>
        <v>14.840999999999999</v>
      </c>
    </row>
    <row r="122" spans="1:10" ht="15.75" customHeight="1">
      <c r="A122" s="196"/>
      <c r="B122" s="64">
        <f t="shared" si="33"/>
        <v>3</v>
      </c>
      <c r="C122" s="238"/>
      <c r="D122" s="41" t="s">
        <v>27</v>
      </c>
      <c r="E122" s="6">
        <v>5.0000000000000001E-3</v>
      </c>
      <c r="F122" s="53">
        <f t="shared" si="34"/>
        <v>291</v>
      </c>
      <c r="G122" s="49">
        <v>710</v>
      </c>
      <c r="H122" s="4">
        <f>G122*E122</f>
        <v>3.5500000000000003</v>
      </c>
      <c r="I122" s="7">
        <f t="shared" si="31"/>
        <v>1033.05</v>
      </c>
      <c r="J122" s="9">
        <f t="shared" si="32"/>
        <v>1.4550000000000001</v>
      </c>
    </row>
    <row r="123" spans="1:10" ht="15.75" customHeight="1">
      <c r="A123" s="196"/>
      <c r="B123" s="64">
        <f t="shared" si="33"/>
        <v>3</v>
      </c>
      <c r="C123" s="235" t="s">
        <v>92</v>
      </c>
      <c r="D123" s="41" t="s">
        <v>25</v>
      </c>
      <c r="E123" s="6">
        <v>4.5999999999999999E-2</v>
      </c>
      <c r="F123" s="53">
        <f t="shared" si="34"/>
        <v>291</v>
      </c>
      <c r="G123" s="49">
        <v>150</v>
      </c>
      <c r="H123" s="4">
        <f t="shared" si="30"/>
        <v>6.8999999999999995</v>
      </c>
      <c r="I123" s="7">
        <f t="shared" si="31"/>
        <v>2007.8999999999999</v>
      </c>
      <c r="J123" s="9">
        <f t="shared" si="32"/>
        <v>13.385999999999999</v>
      </c>
    </row>
    <row r="124" spans="1:10" ht="15.75" customHeight="1">
      <c r="A124" s="196"/>
      <c r="B124" s="64">
        <f t="shared" si="33"/>
        <v>3</v>
      </c>
      <c r="C124" s="236"/>
      <c r="D124" s="41" t="s">
        <v>12</v>
      </c>
      <c r="E124" s="6">
        <v>2.4E-2</v>
      </c>
      <c r="F124" s="53">
        <f t="shared" si="34"/>
        <v>291</v>
      </c>
      <c r="G124" s="49">
        <v>46</v>
      </c>
      <c r="H124" s="4">
        <f t="shared" si="30"/>
        <v>1.1040000000000001</v>
      </c>
      <c r="I124" s="7">
        <f t="shared" si="31"/>
        <v>321.26400000000001</v>
      </c>
      <c r="J124" s="9">
        <f t="shared" si="32"/>
        <v>6.984</v>
      </c>
    </row>
    <row r="125" spans="1:10" ht="15.75" customHeight="1">
      <c r="A125" s="196"/>
      <c r="B125" s="64">
        <f t="shared" si="33"/>
        <v>3</v>
      </c>
      <c r="C125" s="236"/>
      <c r="D125" s="41" t="s">
        <v>13</v>
      </c>
      <c r="E125" s="45">
        <v>2.0000000000000001E-4</v>
      </c>
      <c r="F125" s="53">
        <f t="shared" si="34"/>
        <v>291</v>
      </c>
      <c r="G125" s="49">
        <v>440</v>
      </c>
      <c r="H125" s="4">
        <f t="shared" si="30"/>
        <v>8.8000000000000009E-2</v>
      </c>
      <c r="I125" s="7">
        <f t="shared" si="31"/>
        <v>25.608000000000001</v>
      </c>
      <c r="J125" s="9">
        <f t="shared" si="32"/>
        <v>5.8200000000000002E-2</v>
      </c>
    </row>
    <row r="126" spans="1:10" ht="15.75" customHeight="1">
      <c r="A126" s="196"/>
      <c r="B126" s="64">
        <f t="shared" si="33"/>
        <v>3</v>
      </c>
      <c r="C126" s="237"/>
      <c r="D126" s="41" t="s">
        <v>79</v>
      </c>
      <c r="E126" s="6">
        <v>0.17199999999999999</v>
      </c>
      <c r="F126" s="53">
        <f t="shared" si="34"/>
        <v>291</v>
      </c>
      <c r="G126" s="49"/>
      <c r="H126" s="4"/>
      <c r="I126" s="7"/>
      <c r="J126" s="9">
        <f t="shared" si="32"/>
        <v>50.051999999999992</v>
      </c>
    </row>
    <row r="127" spans="1:10" ht="15.75" customHeight="1">
      <c r="A127" s="196"/>
      <c r="B127" s="64">
        <f t="shared" si="33"/>
        <v>3</v>
      </c>
      <c r="C127" s="3" t="s">
        <v>38</v>
      </c>
      <c r="D127" s="46" t="s">
        <v>38</v>
      </c>
      <c r="E127" s="6">
        <v>0.04</v>
      </c>
      <c r="F127" s="53">
        <f t="shared" si="34"/>
        <v>291</v>
      </c>
      <c r="G127" s="49">
        <v>32</v>
      </c>
      <c r="H127" s="4">
        <f t="shared" si="30"/>
        <v>1.28</v>
      </c>
      <c r="I127" s="7">
        <f t="shared" si="31"/>
        <v>372.48</v>
      </c>
      <c r="J127" s="9">
        <f t="shared" si="32"/>
        <v>11.64</v>
      </c>
    </row>
    <row r="128" spans="1:10" ht="15.75" customHeight="1">
      <c r="A128" s="210" t="s">
        <v>41</v>
      </c>
      <c r="B128" s="210"/>
      <c r="C128" s="210"/>
      <c r="D128" s="210"/>
      <c r="E128" s="68"/>
      <c r="F128" s="68"/>
      <c r="G128" s="68"/>
      <c r="H128" s="2">
        <f>SUM(H107:H127)</f>
        <v>60.999999999999986</v>
      </c>
      <c r="I128" s="2">
        <f t="shared" ref="I128:J128" si="35">SUM(I107:I127)</f>
        <v>17750.999999999996</v>
      </c>
      <c r="J128" s="2">
        <f t="shared" si="35"/>
        <v>257.32336363636364</v>
      </c>
    </row>
    <row r="129" spans="1:10" ht="15.75" customHeight="1">
      <c r="A129" s="196" t="s">
        <v>63</v>
      </c>
      <c r="B129" s="61">
        <v>3</v>
      </c>
      <c r="C129" s="217" t="s">
        <v>78</v>
      </c>
      <c r="D129" s="41" t="s">
        <v>6</v>
      </c>
      <c r="E129" s="6">
        <v>4.5999999999999999E-2</v>
      </c>
      <c r="F129" s="49">
        <f>B129*62</f>
        <v>186</v>
      </c>
      <c r="G129" s="49">
        <v>20</v>
      </c>
      <c r="H129" s="4">
        <f>G129*E129</f>
        <v>0.91999999999999993</v>
      </c>
      <c r="I129" s="7">
        <f>J129*G129</f>
        <v>171.11999999999998</v>
      </c>
      <c r="J129" s="9">
        <f>F129*E129</f>
        <v>8.5559999999999992</v>
      </c>
    </row>
    <row r="130" spans="1:10" ht="15.75" customHeight="1">
      <c r="A130" s="196"/>
      <c r="B130" s="64">
        <f>B129</f>
        <v>3</v>
      </c>
      <c r="C130" s="217"/>
      <c r="D130" s="41" t="s">
        <v>102</v>
      </c>
      <c r="E130" s="6">
        <v>0.02</v>
      </c>
      <c r="F130" s="53">
        <f>F129</f>
        <v>186</v>
      </c>
      <c r="G130" s="50">
        <v>81</v>
      </c>
      <c r="H130" s="4">
        <f t="shared" ref="H130:H151" si="36">G130*E130</f>
        <v>1.62</v>
      </c>
      <c r="I130" s="7">
        <f t="shared" ref="I130:I151" si="37">J130*G130</f>
        <v>301.32</v>
      </c>
      <c r="J130" s="9">
        <f t="shared" ref="J130:J151" si="38">F130*E130</f>
        <v>3.72</v>
      </c>
    </row>
    <row r="131" spans="1:10" ht="15.75" customHeight="1">
      <c r="A131" s="196"/>
      <c r="B131" s="64">
        <f t="shared" ref="B131:B151" si="39">B130</f>
        <v>3</v>
      </c>
      <c r="C131" s="217"/>
      <c r="D131" s="42" t="s">
        <v>7</v>
      </c>
      <c r="E131" s="6">
        <v>3.0000000000000001E-3</v>
      </c>
      <c r="F131" s="53">
        <f t="shared" ref="F131:F151" si="40">F130</f>
        <v>186</v>
      </c>
      <c r="G131" s="51">
        <v>90</v>
      </c>
      <c r="H131" s="4">
        <f t="shared" si="36"/>
        <v>0.27</v>
      </c>
      <c r="I131" s="7">
        <f t="shared" si="37"/>
        <v>50.220000000000006</v>
      </c>
      <c r="J131" s="9">
        <f t="shared" si="38"/>
        <v>0.55800000000000005</v>
      </c>
    </row>
    <row r="132" spans="1:10" ht="15.75" customHeight="1">
      <c r="A132" s="196"/>
      <c r="B132" s="64">
        <f t="shared" si="39"/>
        <v>3</v>
      </c>
      <c r="C132" s="217"/>
      <c r="D132" s="41" t="s">
        <v>9</v>
      </c>
      <c r="E132" s="6">
        <v>1.3000000000000001E-2</v>
      </c>
      <c r="F132" s="53">
        <f t="shared" si="40"/>
        <v>186</v>
      </c>
      <c r="G132" s="51">
        <v>44</v>
      </c>
      <c r="H132" s="4">
        <f t="shared" si="36"/>
        <v>0.57200000000000006</v>
      </c>
      <c r="I132" s="7">
        <f t="shared" si="37"/>
        <v>106.39200000000001</v>
      </c>
      <c r="J132" s="9">
        <f t="shared" si="38"/>
        <v>2.4180000000000001</v>
      </c>
    </row>
    <row r="133" spans="1:10" ht="15.75" customHeight="1">
      <c r="A133" s="196"/>
      <c r="B133" s="64">
        <f t="shared" si="39"/>
        <v>3</v>
      </c>
      <c r="C133" s="218" t="s">
        <v>72</v>
      </c>
      <c r="D133" s="41" t="s">
        <v>8</v>
      </c>
      <c r="E133" s="6">
        <v>0.107</v>
      </c>
      <c r="F133" s="53">
        <f t="shared" si="40"/>
        <v>186</v>
      </c>
      <c r="G133" s="49">
        <v>28</v>
      </c>
      <c r="H133" s="4">
        <f t="shared" si="36"/>
        <v>2.996</v>
      </c>
      <c r="I133" s="47">
        <f t="shared" si="37"/>
        <v>557.25600000000009</v>
      </c>
      <c r="J133" s="29">
        <f t="shared" si="38"/>
        <v>19.902000000000001</v>
      </c>
    </row>
    <row r="134" spans="1:10" ht="15.75" customHeight="1">
      <c r="A134" s="196"/>
      <c r="B134" s="64">
        <f t="shared" si="39"/>
        <v>3</v>
      </c>
      <c r="C134" s="219"/>
      <c r="D134" s="41" t="s">
        <v>73</v>
      </c>
      <c r="E134" s="6">
        <v>5.0000000000000001E-3</v>
      </c>
      <c r="F134" s="53">
        <f t="shared" si="40"/>
        <v>186</v>
      </c>
      <c r="G134" s="49">
        <v>40</v>
      </c>
      <c r="H134" s="4">
        <f t="shared" si="36"/>
        <v>0.2</v>
      </c>
      <c r="I134" s="47">
        <f t="shared" si="37"/>
        <v>37.200000000000003</v>
      </c>
      <c r="J134" s="29">
        <f t="shared" si="38"/>
        <v>0.93</v>
      </c>
    </row>
    <row r="135" spans="1:10" ht="15.75" customHeight="1">
      <c r="A135" s="196"/>
      <c r="B135" s="64">
        <f t="shared" si="39"/>
        <v>3</v>
      </c>
      <c r="C135" s="219"/>
      <c r="D135" s="41" t="s">
        <v>9</v>
      </c>
      <c r="E135" s="6">
        <v>1.3000000000000001E-2</v>
      </c>
      <c r="F135" s="53">
        <f t="shared" si="40"/>
        <v>186</v>
      </c>
      <c r="G135" s="49">
        <v>44</v>
      </c>
      <c r="H135" s="4">
        <f t="shared" si="36"/>
        <v>0.57200000000000006</v>
      </c>
      <c r="I135" s="47">
        <f t="shared" si="37"/>
        <v>106.39200000000001</v>
      </c>
      <c r="J135" s="29">
        <f t="shared" si="38"/>
        <v>2.4180000000000001</v>
      </c>
    </row>
    <row r="136" spans="1:10" ht="15.75" customHeight="1">
      <c r="A136" s="196"/>
      <c r="B136" s="64">
        <f t="shared" si="39"/>
        <v>3</v>
      </c>
      <c r="C136" s="219"/>
      <c r="D136" s="42" t="s">
        <v>11</v>
      </c>
      <c r="E136" s="6">
        <v>6.0000000000000001E-3</v>
      </c>
      <c r="F136" s="53">
        <f t="shared" si="40"/>
        <v>186</v>
      </c>
      <c r="G136" s="49">
        <v>28</v>
      </c>
      <c r="H136" s="4">
        <f t="shared" si="36"/>
        <v>0.16800000000000001</v>
      </c>
      <c r="I136" s="47">
        <f t="shared" si="37"/>
        <v>31.248000000000005</v>
      </c>
      <c r="J136" s="29">
        <f t="shared" si="38"/>
        <v>1.1160000000000001</v>
      </c>
    </row>
    <row r="137" spans="1:10" ht="15.75" customHeight="1">
      <c r="A137" s="196"/>
      <c r="B137" s="64">
        <f t="shared" si="39"/>
        <v>3</v>
      </c>
      <c r="C137" s="219"/>
      <c r="D137" s="42" t="s">
        <v>7</v>
      </c>
      <c r="E137" s="6">
        <v>5.0000000000000001E-3</v>
      </c>
      <c r="F137" s="53">
        <f t="shared" si="40"/>
        <v>186</v>
      </c>
      <c r="G137" s="49">
        <v>90</v>
      </c>
      <c r="H137" s="4">
        <f t="shared" si="36"/>
        <v>0.45</v>
      </c>
      <c r="I137" s="47">
        <f t="shared" si="37"/>
        <v>83.7</v>
      </c>
      <c r="J137" s="29">
        <f t="shared" si="38"/>
        <v>0.93</v>
      </c>
    </row>
    <row r="138" spans="1:10" ht="15.75" customHeight="1">
      <c r="A138" s="196"/>
      <c r="B138" s="64">
        <f t="shared" si="39"/>
        <v>3</v>
      </c>
      <c r="C138" s="220"/>
      <c r="D138" s="42" t="s">
        <v>79</v>
      </c>
      <c r="E138" s="6">
        <v>0.188</v>
      </c>
      <c r="F138" s="53">
        <f t="shared" si="40"/>
        <v>186</v>
      </c>
      <c r="G138" s="49"/>
      <c r="H138" s="4"/>
      <c r="I138" s="47"/>
      <c r="J138" s="29">
        <f t="shared" si="38"/>
        <v>34.968000000000004</v>
      </c>
    </row>
    <row r="139" spans="1:10" ht="15.75" customHeight="1">
      <c r="A139" s="196"/>
      <c r="B139" s="64">
        <f t="shared" si="39"/>
        <v>3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40"/>
        <v>186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7"/>
        <v>5998.8719999999976</v>
      </c>
      <c r="J139" s="29">
        <f t="shared" si="38"/>
        <v>18.178399999999993</v>
      </c>
    </row>
    <row r="140" spans="1:10" ht="15.75" customHeight="1">
      <c r="A140" s="196"/>
      <c r="B140" s="64">
        <f t="shared" si="39"/>
        <v>3</v>
      </c>
      <c r="C140" s="236"/>
      <c r="D140" s="42" t="s">
        <v>7</v>
      </c>
      <c r="E140" s="6">
        <v>5.0000000000000001E-3</v>
      </c>
      <c r="F140" s="53">
        <f t="shared" si="40"/>
        <v>186</v>
      </c>
      <c r="G140" s="49">
        <v>90</v>
      </c>
      <c r="H140" s="4">
        <f t="shared" si="36"/>
        <v>0.45</v>
      </c>
      <c r="I140" s="47">
        <f t="shared" si="37"/>
        <v>83.7</v>
      </c>
      <c r="J140" s="29">
        <f t="shared" si="38"/>
        <v>0.93</v>
      </c>
    </row>
    <row r="141" spans="1:10" ht="15.75" customHeight="1">
      <c r="A141" s="196"/>
      <c r="B141" s="64">
        <f t="shared" si="39"/>
        <v>3</v>
      </c>
      <c r="C141" s="236"/>
      <c r="D141" s="42" t="s">
        <v>32</v>
      </c>
      <c r="E141" s="6">
        <v>1.2E-2</v>
      </c>
      <c r="F141" s="53">
        <f t="shared" si="40"/>
        <v>186</v>
      </c>
      <c r="G141" s="51">
        <v>170</v>
      </c>
      <c r="H141" s="4">
        <f>G141*E141</f>
        <v>2.04</v>
      </c>
      <c r="I141" s="47">
        <f t="shared" si="37"/>
        <v>379.44000000000005</v>
      </c>
      <c r="J141" s="29">
        <f t="shared" si="38"/>
        <v>2.2320000000000002</v>
      </c>
    </row>
    <row r="142" spans="1:10" ht="15.75" customHeight="1">
      <c r="A142" s="196"/>
      <c r="B142" s="64">
        <f t="shared" si="39"/>
        <v>3</v>
      </c>
      <c r="C142" s="236"/>
      <c r="D142" s="42" t="s">
        <v>11</v>
      </c>
      <c r="E142" s="6">
        <v>1.7999999999999999E-2</v>
      </c>
      <c r="F142" s="53">
        <f t="shared" si="40"/>
        <v>186</v>
      </c>
      <c r="G142" s="49">
        <v>28</v>
      </c>
      <c r="H142" s="4">
        <f t="shared" si="36"/>
        <v>0.504</v>
      </c>
      <c r="I142" s="47">
        <f t="shared" si="37"/>
        <v>93.744</v>
      </c>
      <c r="J142" s="29">
        <f t="shared" si="38"/>
        <v>3.3479999999999999</v>
      </c>
    </row>
    <row r="143" spans="1:10" ht="15.75" customHeight="1">
      <c r="A143" s="196"/>
      <c r="B143" s="64">
        <f t="shared" si="39"/>
        <v>3</v>
      </c>
      <c r="C143" s="237"/>
      <c r="D143" s="41" t="s">
        <v>16</v>
      </c>
      <c r="E143" s="6">
        <v>4.0000000000000001E-3</v>
      </c>
      <c r="F143" s="53">
        <f t="shared" si="40"/>
        <v>186</v>
      </c>
      <c r="G143" s="49">
        <v>50</v>
      </c>
      <c r="H143" s="4">
        <f t="shared" si="36"/>
        <v>0.2</v>
      </c>
      <c r="I143" s="47">
        <f t="shared" si="37"/>
        <v>37.200000000000003</v>
      </c>
      <c r="J143" s="29">
        <f t="shared" si="38"/>
        <v>0.74399999999999999</v>
      </c>
    </row>
    <row r="144" spans="1:10" ht="15.75" customHeight="1">
      <c r="A144" s="196"/>
      <c r="B144" s="64">
        <f t="shared" si="39"/>
        <v>3</v>
      </c>
      <c r="C144" s="226" t="s">
        <v>37</v>
      </c>
      <c r="D144" s="41" t="s">
        <v>8</v>
      </c>
      <c r="E144" s="6">
        <v>0.17100000000000001</v>
      </c>
      <c r="F144" s="53">
        <f t="shared" si="40"/>
        <v>186</v>
      </c>
      <c r="G144" s="49">
        <v>28</v>
      </c>
      <c r="H144" s="4">
        <f t="shared" si="36"/>
        <v>4.7880000000000003</v>
      </c>
      <c r="I144" s="7">
        <f t="shared" si="37"/>
        <v>890.56799999999998</v>
      </c>
      <c r="J144" s="9">
        <f t="shared" si="38"/>
        <v>31.806000000000001</v>
      </c>
    </row>
    <row r="145" spans="1:15" ht="15.75" customHeight="1">
      <c r="A145" s="196"/>
      <c r="B145" s="64">
        <f t="shared" si="39"/>
        <v>3</v>
      </c>
      <c r="C145" s="227"/>
      <c r="D145" s="41" t="s">
        <v>27</v>
      </c>
      <c r="E145" s="6">
        <v>5.0000000000000001E-3</v>
      </c>
      <c r="F145" s="53">
        <f t="shared" si="40"/>
        <v>186</v>
      </c>
      <c r="G145" s="49">
        <v>710</v>
      </c>
      <c r="H145" s="4">
        <f t="shared" si="36"/>
        <v>3.5500000000000003</v>
      </c>
      <c r="I145" s="7">
        <f t="shared" si="37"/>
        <v>660.30000000000007</v>
      </c>
      <c r="J145" s="9">
        <f t="shared" si="38"/>
        <v>0.93</v>
      </c>
    </row>
    <row r="146" spans="1:15" ht="15.75" customHeight="1">
      <c r="A146" s="196"/>
      <c r="B146" s="64">
        <f t="shared" si="39"/>
        <v>3</v>
      </c>
      <c r="C146" s="228"/>
      <c r="D146" s="41" t="s">
        <v>69</v>
      </c>
      <c r="E146" s="6">
        <v>2.4E-2</v>
      </c>
      <c r="F146" s="53">
        <f t="shared" si="40"/>
        <v>186</v>
      </c>
      <c r="G146" s="49">
        <v>90</v>
      </c>
      <c r="H146" s="4">
        <f t="shared" si="36"/>
        <v>2.16</v>
      </c>
      <c r="I146" s="7">
        <f t="shared" si="37"/>
        <v>401.76000000000005</v>
      </c>
      <c r="J146" s="9">
        <f t="shared" si="38"/>
        <v>4.4640000000000004</v>
      </c>
    </row>
    <row r="147" spans="1:15" ht="15.75" customHeight="1">
      <c r="A147" s="196"/>
      <c r="B147" s="64">
        <f t="shared" si="39"/>
        <v>3</v>
      </c>
      <c r="C147" s="218" t="s">
        <v>39</v>
      </c>
      <c r="D147" s="41" t="s">
        <v>76</v>
      </c>
      <c r="E147" s="8">
        <v>0.02</v>
      </c>
      <c r="F147" s="53">
        <f t="shared" si="40"/>
        <v>186</v>
      </c>
      <c r="G147" s="49">
        <v>250</v>
      </c>
      <c r="H147" s="4">
        <f t="shared" si="36"/>
        <v>5</v>
      </c>
      <c r="I147" s="7">
        <f t="shared" si="37"/>
        <v>930</v>
      </c>
      <c r="J147" s="9">
        <f t="shared" si="38"/>
        <v>3.72</v>
      </c>
      <c r="L147"/>
      <c r="M147"/>
      <c r="N147"/>
      <c r="O147"/>
    </row>
    <row r="148" spans="1:15" s="17" customFormat="1" ht="15.75" customHeight="1">
      <c r="A148" s="196"/>
      <c r="B148" s="64">
        <f t="shared" si="39"/>
        <v>3</v>
      </c>
      <c r="C148" s="219"/>
      <c r="D148" s="41" t="s">
        <v>12</v>
      </c>
      <c r="E148" s="8">
        <v>0.02</v>
      </c>
      <c r="F148" s="53">
        <f t="shared" si="40"/>
        <v>186</v>
      </c>
      <c r="G148" s="49">
        <v>46</v>
      </c>
      <c r="H148" s="4">
        <f t="shared" si="36"/>
        <v>0.92</v>
      </c>
      <c r="I148" s="7">
        <f t="shared" si="37"/>
        <v>171.12</v>
      </c>
      <c r="J148" s="9">
        <f t="shared" si="38"/>
        <v>3.72</v>
      </c>
      <c r="K148"/>
      <c r="L148"/>
      <c r="M148"/>
      <c r="N148"/>
      <c r="O148"/>
    </row>
    <row r="149" spans="1:15" ht="15.75" customHeight="1">
      <c r="A149" s="196"/>
      <c r="B149" s="64">
        <f t="shared" si="39"/>
        <v>3</v>
      </c>
      <c r="C149" s="219"/>
      <c r="D149" s="41" t="s">
        <v>13</v>
      </c>
      <c r="E149" s="20">
        <v>2.0000000000000001E-4</v>
      </c>
      <c r="F149" s="53">
        <f t="shared" si="40"/>
        <v>186</v>
      </c>
      <c r="G149" s="49">
        <v>440</v>
      </c>
      <c r="H149" s="4">
        <f t="shared" si="36"/>
        <v>8.8000000000000009E-2</v>
      </c>
      <c r="I149" s="7">
        <f t="shared" si="37"/>
        <v>16.368000000000002</v>
      </c>
      <c r="J149" s="9">
        <f t="shared" si="38"/>
        <v>3.7200000000000004E-2</v>
      </c>
      <c r="L149"/>
      <c r="M149"/>
      <c r="N149"/>
      <c r="O149"/>
    </row>
    <row r="150" spans="1:15" ht="15.75" customHeight="1">
      <c r="A150" s="196"/>
      <c r="B150" s="64">
        <f t="shared" si="39"/>
        <v>3</v>
      </c>
      <c r="C150" s="220"/>
      <c r="D150" s="41" t="s">
        <v>79</v>
      </c>
      <c r="E150" s="8">
        <v>0.2</v>
      </c>
      <c r="F150" s="53">
        <f t="shared" si="40"/>
        <v>186</v>
      </c>
      <c r="G150" s="49"/>
      <c r="H150" s="4"/>
      <c r="I150" s="7"/>
      <c r="J150" s="9">
        <f t="shared" si="38"/>
        <v>37.200000000000003</v>
      </c>
      <c r="L150"/>
      <c r="M150"/>
      <c r="N150"/>
      <c r="O150"/>
    </row>
    <row r="151" spans="1:15" ht="15.75" customHeight="1">
      <c r="A151" s="196"/>
      <c r="B151" s="61">
        <f t="shared" si="39"/>
        <v>3</v>
      </c>
      <c r="C151" s="3" t="s">
        <v>38</v>
      </c>
      <c r="D151" s="46" t="s">
        <v>38</v>
      </c>
      <c r="E151" s="6">
        <v>0.04</v>
      </c>
      <c r="F151" s="53">
        <f t="shared" si="40"/>
        <v>186</v>
      </c>
      <c r="G151" s="49">
        <v>32</v>
      </c>
      <c r="H151" s="4">
        <f t="shared" si="36"/>
        <v>1.28</v>
      </c>
      <c r="I151" s="47">
        <f t="shared" si="37"/>
        <v>238.08</v>
      </c>
      <c r="J151" s="29">
        <f t="shared" si="38"/>
        <v>7.44</v>
      </c>
      <c r="L151" s="18"/>
    </row>
    <row r="152" spans="1:15" ht="15.75" customHeight="1">
      <c r="A152" s="210" t="s">
        <v>41</v>
      </c>
      <c r="B152" s="210"/>
      <c r="C152" s="210"/>
      <c r="D152" s="210"/>
      <c r="E152" s="68"/>
      <c r="F152" s="68"/>
      <c r="G152" s="68"/>
      <c r="H152" s="2">
        <f>SUM(H129:H151)</f>
        <v>60.999999999999993</v>
      </c>
      <c r="I152" s="2">
        <f t="shared" ref="I152:J152" si="41">SUM(I129:I151)</f>
        <v>11345.999999999996</v>
      </c>
      <c r="J152" s="2">
        <f t="shared" si="41"/>
        <v>190.26560000000001</v>
      </c>
      <c r="L152"/>
      <c r="M152"/>
      <c r="N152"/>
      <c r="O152"/>
    </row>
    <row r="153" spans="1:15" customFormat="1" ht="15.75" customHeight="1"/>
    <row r="154" spans="1:15" customFormat="1" ht="15.75" customHeight="1"/>
    <row r="155" spans="1:15" customFormat="1" ht="15.75" customHeight="1"/>
    <row r="156" spans="1:15" customFormat="1" ht="15.75" customHeight="1"/>
    <row r="157" spans="1:15" customFormat="1" ht="15.75" customHeight="1"/>
    <row r="158" spans="1:15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>
      <c r="A159" s="232" t="s">
        <v>64</v>
      </c>
      <c r="B159" s="60">
        <v>2</v>
      </c>
      <c r="C159" s="226" t="s">
        <v>5</v>
      </c>
      <c r="D159" s="41" t="s">
        <v>6</v>
      </c>
      <c r="E159" s="8">
        <v>2.5000000000000001E-2</v>
      </c>
      <c r="F159" s="49">
        <f>B159*97</f>
        <v>194</v>
      </c>
      <c r="G159" s="49">
        <v>20</v>
      </c>
      <c r="H159" s="5">
        <f>G159*E159</f>
        <v>0.5</v>
      </c>
      <c r="I159" s="7">
        <f>J159*G159</f>
        <v>97.000000000000014</v>
      </c>
      <c r="J159" s="9">
        <f>F159*E159</f>
        <v>4.8500000000000005</v>
      </c>
      <c r="L159" s="18"/>
    </row>
    <row r="160" spans="1:15" ht="15.75" customHeight="1">
      <c r="A160" s="233"/>
      <c r="B160" s="63">
        <f>B159</f>
        <v>2</v>
      </c>
      <c r="C160" s="227"/>
      <c r="D160" s="41" t="s">
        <v>7</v>
      </c>
      <c r="E160" s="8">
        <v>6.0000000000000001E-3</v>
      </c>
      <c r="F160" s="53">
        <f>F159</f>
        <v>194</v>
      </c>
      <c r="G160" s="49">
        <v>90</v>
      </c>
      <c r="H160" s="5">
        <f t="shared" ref="H160:H164" si="42">G160*E160</f>
        <v>0.54</v>
      </c>
      <c r="I160" s="7">
        <f t="shared" ref="I160:I176" si="43">J160*G160</f>
        <v>104.75999999999999</v>
      </c>
      <c r="J160" s="9">
        <f t="shared" ref="J160:J176" si="44">F160*E160</f>
        <v>1.1639999999999999</v>
      </c>
      <c r="L160" s="18"/>
    </row>
    <row r="161" spans="1:15" ht="15.75" customHeight="1">
      <c r="A161" s="233"/>
      <c r="B161" s="63">
        <f t="shared" ref="B161:B176" si="45">B160</f>
        <v>2</v>
      </c>
      <c r="C161" s="227"/>
      <c r="D161" s="41" t="s">
        <v>8</v>
      </c>
      <c r="E161" s="8">
        <v>3.4000000000000002E-2</v>
      </c>
      <c r="F161" s="53">
        <f t="shared" ref="F161:F176" si="46">F160</f>
        <v>194</v>
      </c>
      <c r="G161" s="49">
        <v>28</v>
      </c>
      <c r="H161" s="5">
        <f t="shared" si="42"/>
        <v>0.95200000000000007</v>
      </c>
      <c r="I161" s="7">
        <f t="shared" si="43"/>
        <v>184.68799999999999</v>
      </c>
      <c r="J161" s="9">
        <f t="shared" si="44"/>
        <v>6.5960000000000001</v>
      </c>
      <c r="L161" s="18"/>
    </row>
    <row r="162" spans="1:15" ht="15.75" customHeight="1">
      <c r="A162" s="233"/>
      <c r="B162" s="63">
        <f t="shared" si="45"/>
        <v>2</v>
      </c>
      <c r="C162" s="227"/>
      <c r="D162" s="41" t="s">
        <v>10</v>
      </c>
      <c r="E162" s="8">
        <v>2.5000000000000001E-2</v>
      </c>
      <c r="F162" s="53">
        <f t="shared" si="46"/>
        <v>194</v>
      </c>
      <c r="G162" s="49">
        <v>86</v>
      </c>
      <c r="H162" s="5">
        <f t="shared" si="42"/>
        <v>2.15</v>
      </c>
      <c r="I162" s="7">
        <f t="shared" si="43"/>
        <v>417.1</v>
      </c>
      <c r="J162" s="9">
        <f t="shared" si="44"/>
        <v>4.8500000000000005</v>
      </c>
      <c r="L162" s="18"/>
    </row>
    <row r="163" spans="1:15" ht="15.75" customHeight="1">
      <c r="A163" s="233"/>
      <c r="B163" s="63">
        <f t="shared" si="45"/>
        <v>2</v>
      </c>
      <c r="C163" s="227"/>
      <c r="D163" s="41" t="s">
        <v>9</v>
      </c>
      <c r="E163" s="8">
        <v>1.7999999999999999E-2</v>
      </c>
      <c r="F163" s="53">
        <f t="shared" si="46"/>
        <v>194</v>
      </c>
      <c r="G163" s="49">
        <v>44</v>
      </c>
      <c r="H163" s="5">
        <f t="shared" si="42"/>
        <v>0.79199999999999993</v>
      </c>
      <c r="I163" s="7">
        <f t="shared" si="43"/>
        <v>153.64799999999997</v>
      </c>
      <c r="J163" s="9">
        <f t="shared" si="44"/>
        <v>3.4919999999999995</v>
      </c>
      <c r="L163" s="18"/>
    </row>
    <row r="164" spans="1:15" ht="15.75" customHeight="1">
      <c r="A164" s="233"/>
      <c r="B164" s="63">
        <f t="shared" si="45"/>
        <v>2</v>
      </c>
      <c r="C164" s="228"/>
      <c r="D164" s="41" t="s">
        <v>11</v>
      </c>
      <c r="E164" s="8">
        <v>1.7999999999999999E-2</v>
      </c>
      <c r="F164" s="53">
        <f t="shared" si="46"/>
        <v>194</v>
      </c>
      <c r="G164" s="49">
        <v>28</v>
      </c>
      <c r="H164" s="5">
        <f t="shared" si="42"/>
        <v>0.504</v>
      </c>
      <c r="I164" s="7">
        <f t="shared" si="43"/>
        <v>97.775999999999982</v>
      </c>
      <c r="J164" s="9">
        <f t="shared" si="44"/>
        <v>3.4919999999999995</v>
      </c>
      <c r="L164" s="18"/>
    </row>
    <row r="165" spans="1:15" ht="15.75" customHeight="1">
      <c r="A165" s="233"/>
      <c r="B165" s="63">
        <f t="shared" si="45"/>
        <v>2</v>
      </c>
      <c r="C165" s="218" t="s">
        <v>58</v>
      </c>
      <c r="D165" s="41" t="s">
        <v>8</v>
      </c>
      <c r="E165" s="8">
        <v>0.1</v>
      </c>
      <c r="F165" s="53">
        <f t="shared" si="46"/>
        <v>194</v>
      </c>
      <c r="G165" s="49">
        <v>28</v>
      </c>
      <c r="H165" s="5">
        <f>G165*E165</f>
        <v>2.8000000000000003</v>
      </c>
      <c r="I165" s="7">
        <f t="shared" si="43"/>
        <v>543.20000000000005</v>
      </c>
      <c r="J165" s="9">
        <f t="shared" si="44"/>
        <v>19.400000000000002</v>
      </c>
      <c r="L165" s="18"/>
    </row>
    <row r="166" spans="1:15" ht="15.75" customHeight="1">
      <c r="A166" s="233"/>
      <c r="B166" s="63">
        <f t="shared" si="45"/>
        <v>2</v>
      </c>
      <c r="C166" s="219"/>
      <c r="D166" s="42" t="s">
        <v>56</v>
      </c>
      <c r="E166" s="6">
        <v>0.01</v>
      </c>
      <c r="F166" s="53">
        <f t="shared" si="46"/>
        <v>194</v>
      </c>
      <c r="G166" s="50">
        <v>50</v>
      </c>
      <c r="H166" s="5">
        <f t="shared" ref="H166:H169" si="47">E166*G166</f>
        <v>0.5</v>
      </c>
      <c r="I166" s="7">
        <f t="shared" si="43"/>
        <v>97</v>
      </c>
      <c r="J166" s="6">
        <f t="shared" si="44"/>
        <v>1.94</v>
      </c>
      <c r="L166" s="18"/>
    </row>
    <row r="167" spans="1:15" ht="15.75" customHeight="1">
      <c r="A167" s="233"/>
      <c r="B167" s="63">
        <f t="shared" si="45"/>
        <v>2</v>
      </c>
      <c r="C167" s="219"/>
      <c r="D167" s="42" t="s">
        <v>9</v>
      </c>
      <c r="E167" s="6">
        <v>1.2999999999999999E-2</v>
      </c>
      <c r="F167" s="53">
        <f t="shared" si="46"/>
        <v>194</v>
      </c>
      <c r="G167" s="50">
        <v>44</v>
      </c>
      <c r="H167" s="5">
        <f t="shared" si="47"/>
        <v>0.57199999999999995</v>
      </c>
      <c r="I167" s="7">
        <f t="shared" si="43"/>
        <v>110.96799999999999</v>
      </c>
      <c r="J167" s="6">
        <f t="shared" si="44"/>
        <v>2.5219999999999998</v>
      </c>
      <c r="L167" s="18"/>
    </row>
    <row r="168" spans="1:15" ht="15.75" customHeight="1">
      <c r="A168" s="233"/>
      <c r="B168" s="63">
        <f t="shared" si="45"/>
        <v>2</v>
      </c>
      <c r="C168" s="219"/>
      <c r="D168" s="42" t="s">
        <v>11</v>
      </c>
      <c r="E168" s="6">
        <v>1.2E-2</v>
      </c>
      <c r="F168" s="53">
        <f t="shared" si="46"/>
        <v>194</v>
      </c>
      <c r="G168" s="50">
        <v>28</v>
      </c>
      <c r="H168" s="5">
        <f t="shared" si="47"/>
        <v>0.33600000000000002</v>
      </c>
      <c r="I168" s="7">
        <f t="shared" si="43"/>
        <v>65.183999999999997</v>
      </c>
      <c r="J168" s="6">
        <f t="shared" si="44"/>
        <v>2.3279999999999998</v>
      </c>
      <c r="L168" s="18"/>
    </row>
    <row r="169" spans="1:15" ht="15.75" customHeight="1">
      <c r="A169" s="233"/>
      <c r="B169" s="63">
        <f t="shared" si="45"/>
        <v>2</v>
      </c>
      <c r="C169" s="219"/>
      <c r="D169" s="42" t="s">
        <v>7</v>
      </c>
      <c r="E169" s="6">
        <v>3.0000000000000001E-3</v>
      </c>
      <c r="F169" s="53">
        <f t="shared" si="46"/>
        <v>194</v>
      </c>
      <c r="G169" s="50">
        <v>90</v>
      </c>
      <c r="H169" s="5">
        <f t="shared" si="47"/>
        <v>0.27</v>
      </c>
      <c r="I169" s="7">
        <f t="shared" si="43"/>
        <v>52.379999999999995</v>
      </c>
      <c r="J169" s="6">
        <f t="shared" si="44"/>
        <v>0.58199999999999996</v>
      </c>
      <c r="L169" s="18"/>
    </row>
    <row r="170" spans="1:15" ht="15.75" customHeight="1">
      <c r="A170" s="233"/>
      <c r="B170" s="63">
        <f t="shared" si="45"/>
        <v>2</v>
      </c>
      <c r="C170" s="220"/>
      <c r="D170" s="42" t="s">
        <v>79</v>
      </c>
      <c r="E170" s="6">
        <v>0.188</v>
      </c>
      <c r="F170" s="53">
        <f t="shared" si="46"/>
        <v>194</v>
      </c>
      <c r="G170" s="50"/>
      <c r="H170" s="5"/>
      <c r="I170" s="7"/>
      <c r="J170" s="6">
        <f t="shared" si="44"/>
        <v>36.472000000000001</v>
      </c>
      <c r="L170" s="18"/>
    </row>
    <row r="171" spans="1:15" ht="15.75" customHeight="1">
      <c r="A171" s="233"/>
      <c r="B171" s="63">
        <f t="shared" si="45"/>
        <v>2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6"/>
        <v>194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3"/>
        <v>3323.9960000000015</v>
      </c>
      <c r="J171" s="6">
        <f t="shared" si="44"/>
        <v>16.787858585858594</v>
      </c>
      <c r="L171" s="18"/>
    </row>
    <row r="172" spans="1:15" ht="15.75" customHeight="1">
      <c r="A172" s="233"/>
      <c r="B172" s="63">
        <f t="shared" si="45"/>
        <v>2</v>
      </c>
      <c r="C172" s="223"/>
      <c r="D172" s="41" t="s">
        <v>27</v>
      </c>
      <c r="E172" s="6">
        <v>1.2E-2</v>
      </c>
      <c r="F172" s="53">
        <f t="shared" si="46"/>
        <v>194</v>
      </c>
      <c r="G172" s="49">
        <v>710</v>
      </c>
      <c r="H172" s="5">
        <f t="shared" ref="H172:H176" si="48">G172*E172</f>
        <v>8.52</v>
      </c>
      <c r="I172" s="7">
        <f t="shared" si="43"/>
        <v>1652.8799999999999</v>
      </c>
      <c r="J172" s="6">
        <f t="shared" si="44"/>
        <v>2.3279999999999998</v>
      </c>
      <c r="L172"/>
      <c r="M172"/>
      <c r="N172"/>
      <c r="O172"/>
    </row>
    <row r="173" spans="1:15" ht="15.75" customHeight="1">
      <c r="A173" s="233"/>
      <c r="B173" s="63">
        <f t="shared" si="45"/>
        <v>2</v>
      </c>
      <c r="C173" s="234" t="s">
        <v>26</v>
      </c>
      <c r="D173" s="42" t="s">
        <v>21</v>
      </c>
      <c r="E173" s="6">
        <v>6.0999999999999999E-2</v>
      </c>
      <c r="F173" s="53">
        <f t="shared" si="46"/>
        <v>194</v>
      </c>
      <c r="G173" s="50">
        <v>90</v>
      </c>
      <c r="H173" s="5">
        <f t="shared" ref="H173:H174" si="49">E173*G173</f>
        <v>5.49</v>
      </c>
      <c r="I173" s="7">
        <f t="shared" si="43"/>
        <v>1065.06</v>
      </c>
      <c r="J173" s="6">
        <f t="shared" si="44"/>
        <v>11.834</v>
      </c>
      <c r="L173"/>
      <c r="M173"/>
      <c r="N173"/>
      <c r="O173"/>
    </row>
    <row r="174" spans="1:15" ht="15" customHeight="1">
      <c r="A174" s="233"/>
      <c r="B174" s="63">
        <f t="shared" si="45"/>
        <v>2</v>
      </c>
      <c r="C174" s="234"/>
      <c r="D174" s="42" t="s">
        <v>27</v>
      </c>
      <c r="E174" s="6">
        <v>6.0000000000000001E-3</v>
      </c>
      <c r="F174" s="53">
        <f t="shared" si="46"/>
        <v>194</v>
      </c>
      <c r="G174" s="50">
        <v>710</v>
      </c>
      <c r="H174" s="5">
        <f t="shared" si="49"/>
        <v>4.26</v>
      </c>
      <c r="I174" s="7">
        <f t="shared" si="43"/>
        <v>826.43999999999994</v>
      </c>
      <c r="J174" s="6">
        <f t="shared" si="44"/>
        <v>1.1639999999999999</v>
      </c>
      <c r="L174"/>
      <c r="M174"/>
      <c r="N174"/>
      <c r="O174"/>
    </row>
    <row r="175" spans="1:15" ht="15.75" customHeight="1">
      <c r="A175" s="233"/>
      <c r="B175" s="63">
        <f t="shared" si="45"/>
        <v>2</v>
      </c>
      <c r="C175" s="72" t="s">
        <v>65</v>
      </c>
      <c r="D175" s="43" t="s">
        <v>65</v>
      </c>
      <c r="E175" s="8">
        <v>0.2</v>
      </c>
      <c r="F175" s="53">
        <f t="shared" si="46"/>
        <v>194</v>
      </c>
      <c r="G175" s="49">
        <v>72</v>
      </c>
      <c r="H175" s="5">
        <f t="shared" si="48"/>
        <v>14.4</v>
      </c>
      <c r="I175" s="7">
        <f t="shared" si="43"/>
        <v>2793.6000000000004</v>
      </c>
      <c r="J175" s="9">
        <f t="shared" si="44"/>
        <v>38.800000000000004</v>
      </c>
      <c r="L175"/>
      <c r="M175"/>
      <c r="N175"/>
      <c r="O175"/>
    </row>
    <row r="176" spans="1:15" ht="15.75" customHeight="1">
      <c r="A176" s="233"/>
      <c r="B176" s="63">
        <f t="shared" si="45"/>
        <v>2</v>
      </c>
      <c r="C176" s="3" t="s">
        <v>38</v>
      </c>
      <c r="D176" s="46" t="s">
        <v>38</v>
      </c>
      <c r="E176" s="9">
        <v>0.04</v>
      </c>
      <c r="F176" s="53">
        <f t="shared" si="46"/>
        <v>194</v>
      </c>
      <c r="G176" s="49">
        <v>32</v>
      </c>
      <c r="H176" s="5">
        <f t="shared" si="48"/>
        <v>1.28</v>
      </c>
      <c r="I176" s="7">
        <f t="shared" si="43"/>
        <v>248.32</v>
      </c>
      <c r="J176" s="9">
        <f t="shared" si="44"/>
        <v>7.76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68"/>
      <c r="F177" s="68"/>
      <c r="G177" s="68"/>
      <c r="H177" s="2">
        <f>SUM(H159:H176)</f>
        <v>61.000000000000007</v>
      </c>
      <c r="I177" s="2">
        <f>SUM(I159:I176)</f>
        <v>11834.000000000002</v>
      </c>
      <c r="J177" s="2">
        <f>SUM(J159:J176)</f>
        <v>166.36185858585861</v>
      </c>
    </row>
    <row r="178" spans="1:15" ht="15.75" customHeight="1">
      <c r="A178" s="180" t="s">
        <v>66</v>
      </c>
      <c r="B178" s="61">
        <v>2</v>
      </c>
      <c r="C178" s="217" t="s">
        <v>100</v>
      </c>
      <c r="D178" s="41" t="s">
        <v>4</v>
      </c>
      <c r="E178" s="6">
        <v>0.06</v>
      </c>
      <c r="F178" s="49">
        <f>B178*97</f>
        <v>194</v>
      </c>
      <c r="G178" s="51">
        <v>25</v>
      </c>
      <c r="H178" s="4">
        <f>G178*E178</f>
        <v>1.5</v>
      </c>
      <c r="I178" s="7">
        <f>J178*G178</f>
        <v>290.99999999999994</v>
      </c>
      <c r="J178" s="9">
        <f>F178*E178</f>
        <v>11.639999999999999</v>
      </c>
    </row>
    <row r="179" spans="1:15" ht="15.75" customHeight="1">
      <c r="A179" s="181"/>
      <c r="B179" s="64">
        <f>B178</f>
        <v>2</v>
      </c>
      <c r="C179" s="217"/>
      <c r="D179" s="41" t="s">
        <v>9</v>
      </c>
      <c r="E179" s="6">
        <v>8.0000000000000002E-3</v>
      </c>
      <c r="F179" s="53">
        <f>F178</f>
        <v>194</v>
      </c>
      <c r="G179" s="51">
        <v>44</v>
      </c>
      <c r="H179" s="4">
        <f t="shared" ref="H179:H187" si="50">G179*E179</f>
        <v>0.35199999999999998</v>
      </c>
      <c r="I179" s="7">
        <f t="shared" ref="I179:I196" si="51">J179*G179</f>
        <v>68.287999999999997</v>
      </c>
      <c r="J179" s="9">
        <f t="shared" ref="J179:J199" si="52">F179*E179</f>
        <v>1.552</v>
      </c>
    </row>
    <row r="180" spans="1:15" ht="15.75" customHeight="1">
      <c r="A180" s="181"/>
      <c r="B180" s="64">
        <f t="shared" ref="B180:B199" si="53">B179</f>
        <v>2</v>
      </c>
      <c r="C180" s="217"/>
      <c r="D180" s="42" t="s">
        <v>13</v>
      </c>
      <c r="E180" s="45">
        <v>2.0000000000000001E-4</v>
      </c>
      <c r="F180" s="53">
        <f t="shared" ref="F180:F199" si="54">F179</f>
        <v>194</v>
      </c>
      <c r="G180" s="51">
        <v>440</v>
      </c>
      <c r="H180" s="4">
        <f t="shared" si="50"/>
        <v>8.8000000000000009E-2</v>
      </c>
      <c r="I180" s="7">
        <f t="shared" si="51"/>
        <v>17.071999999999999</v>
      </c>
      <c r="J180" s="9">
        <f t="shared" si="52"/>
        <v>3.8800000000000001E-2</v>
      </c>
    </row>
    <row r="181" spans="1:15" ht="15.75" customHeight="1">
      <c r="A181" s="181"/>
      <c r="B181" s="64">
        <f t="shared" si="53"/>
        <v>2</v>
      </c>
      <c r="C181" s="217"/>
      <c r="D181" s="41" t="s">
        <v>12</v>
      </c>
      <c r="E181" s="6">
        <v>3.0000000000000001E-3</v>
      </c>
      <c r="F181" s="53">
        <f t="shared" si="54"/>
        <v>194</v>
      </c>
      <c r="G181" s="51">
        <v>46</v>
      </c>
      <c r="H181" s="4">
        <f t="shared" si="50"/>
        <v>0.13800000000000001</v>
      </c>
      <c r="I181" s="7">
        <f t="shared" si="51"/>
        <v>26.771999999999998</v>
      </c>
      <c r="J181" s="9">
        <f t="shared" si="52"/>
        <v>0.58199999999999996</v>
      </c>
    </row>
    <row r="182" spans="1:15" ht="15.75" customHeight="1">
      <c r="A182" s="181"/>
      <c r="B182" s="64">
        <f t="shared" si="53"/>
        <v>2</v>
      </c>
      <c r="C182" s="217"/>
      <c r="D182" s="42" t="s">
        <v>7</v>
      </c>
      <c r="E182" s="6">
        <v>3.0000000000000001E-3</v>
      </c>
      <c r="F182" s="53">
        <f t="shared" si="54"/>
        <v>194</v>
      </c>
      <c r="G182" s="49">
        <v>90</v>
      </c>
      <c r="H182" s="4">
        <f t="shared" si="50"/>
        <v>0.27</v>
      </c>
      <c r="I182" s="7">
        <f t="shared" si="51"/>
        <v>52.379999999999995</v>
      </c>
      <c r="J182" s="9">
        <f t="shared" si="52"/>
        <v>0.58199999999999996</v>
      </c>
    </row>
    <row r="183" spans="1:15" ht="15.75" customHeight="1">
      <c r="A183" s="181"/>
      <c r="B183" s="64">
        <f t="shared" si="53"/>
        <v>2</v>
      </c>
      <c r="C183" s="218" t="s">
        <v>23</v>
      </c>
      <c r="D183" s="41" t="s">
        <v>8</v>
      </c>
      <c r="E183" s="6">
        <v>0.1</v>
      </c>
      <c r="F183" s="53">
        <f t="shared" si="54"/>
        <v>194</v>
      </c>
      <c r="G183" s="49">
        <v>28</v>
      </c>
      <c r="H183" s="4">
        <f t="shared" si="50"/>
        <v>2.8000000000000003</v>
      </c>
      <c r="I183" s="7">
        <f t="shared" si="51"/>
        <v>543.20000000000005</v>
      </c>
      <c r="J183" s="9">
        <f t="shared" si="52"/>
        <v>19.400000000000002</v>
      </c>
    </row>
    <row r="184" spans="1:15" ht="15.75" customHeight="1">
      <c r="A184" s="181"/>
      <c r="B184" s="64">
        <f t="shared" si="53"/>
        <v>2</v>
      </c>
      <c r="C184" s="219"/>
      <c r="D184" s="41" t="s">
        <v>18</v>
      </c>
      <c r="E184" s="6">
        <v>0.02</v>
      </c>
      <c r="F184" s="53">
        <f t="shared" si="54"/>
        <v>194</v>
      </c>
      <c r="G184" s="49">
        <v>52</v>
      </c>
      <c r="H184" s="4">
        <f t="shared" si="50"/>
        <v>1.04</v>
      </c>
      <c r="I184" s="7">
        <f t="shared" si="51"/>
        <v>201.76</v>
      </c>
      <c r="J184" s="9">
        <f t="shared" si="52"/>
        <v>3.88</v>
      </c>
    </row>
    <row r="185" spans="1:15" ht="15.75" customHeight="1">
      <c r="A185" s="181"/>
      <c r="B185" s="64">
        <f t="shared" si="53"/>
        <v>2</v>
      </c>
      <c r="C185" s="219"/>
      <c r="D185" s="41" t="s">
        <v>9</v>
      </c>
      <c r="E185" s="6">
        <v>1.3000000000000001E-2</v>
      </c>
      <c r="F185" s="53">
        <f t="shared" si="54"/>
        <v>194</v>
      </c>
      <c r="G185" s="49">
        <v>44</v>
      </c>
      <c r="H185" s="4">
        <f t="shared" si="50"/>
        <v>0.57200000000000006</v>
      </c>
      <c r="I185" s="7">
        <f t="shared" si="51"/>
        <v>110.96800000000002</v>
      </c>
      <c r="J185" s="9">
        <f t="shared" si="52"/>
        <v>2.5220000000000002</v>
      </c>
    </row>
    <row r="186" spans="1:15" ht="15.75" customHeight="1">
      <c r="A186" s="181"/>
      <c r="B186" s="64">
        <f t="shared" si="53"/>
        <v>2</v>
      </c>
      <c r="C186" s="219"/>
      <c r="D186" s="42" t="s">
        <v>11</v>
      </c>
      <c r="E186" s="6">
        <v>1.2E-2</v>
      </c>
      <c r="F186" s="53">
        <f t="shared" si="54"/>
        <v>194</v>
      </c>
      <c r="G186" s="49">
        <v>28</v>
      </c>
      <c r="H186" s="4">
        <f t="shared" si="50"/>
        <v>0.33600000000000002</v>
      </c>
      <c r="I186" s="7">
        <f t="shared" si="51"/>
        <v>65.183999999999997</v>
      </c>
      <c r="J186" s="9">
        <f t="shared" si="52"/>
        <v>2.3279999999999998</v>
      </c>
    </row>
    <row r="187" spans="1:15" ht="15.75" customHeight="1">
      <c r="A187" s="181"/>
      <c r="B187" s="64">
        <f t="shared" si="53"/>
        <v>2</v>
      </c>
      <c r="C187" s="219"/>
      <c r="D187" s="42" t="s">
        <v>7</v>
      </c>
      <c r="E187" s="6">
        <v>5.0000000000000001E-3</v>
      </c>
      <c r="F187" s="53">
        <f t="shared" si="54"/>
        <v>194</v>
      </c>
      <c r="G187" s="49">
        <v>90</v>
      </c>
      <c r="H187" s="4">
        <f t="shared" si="50"/>
        <v>0.45</v>
      </c>
      <c r="I187" s="7">
        <f t="shared" si="51"/>
        <v>87.3</v>
      </c>
      <c r="J187" s="9">
        <f t="shared" si="52"/>
        <v>0.97</v>
      </c>
    </row>
    <row r="188" spans="1:15" ht="15.75" customHeight="1">
      <c r="A188" s="181"/>
      <c r="B188" s="64">
        <f t="shared" si="53"/>
        <v>2</v>
      </c>
      <c r="C188" s="220"/>
      <c r="D188" s="42" t="s">
        <v>79</v>
      </c>
      <c r="E188" s="6">
        <v>0.17499999999999999</v>
      </c>
      <c r="F188" s="53">
        <f t="shared" si="54"/>
        <v>194</v>
      </c>
      <c r="G188" s="50"/>
      <c r="H188" s="5"/>
      <c r="I188" s="7"/>
      <c r="J188" s="6">
        <f t="shared" si="52"/>
        <v>33.949999999999996</v>
      </c>
      <c r="L188"/>
      <c r="M188"/>
      <c r="N188"/>
      <c r="O188"/>
    </row>
    <row r="189" spans="1:15" ht="15.75" customHeight="1">
      <c r="A189" s="181"/>
      <c r="B189" s="64">
        <f t="shared" si="53"/>
        <v>2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4"/>
        <v>194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1"/>
        <v>5603.1080000000002</v>
      </c>
      <c r="J189" s="9">
        <f t="shared" si="52"/>
        <v>28.298525252525252</v>
      </c>
    </row>
    <row r="190" spans="1:15" ht="15.75" customHeight="1">
      <c r="A190" s="181"/>
      <c r="B190" s="64">
        <f t="shared" si="53"/>
        <v>2</v>
      </c>
      <c r="C190" s="222"/>
      <c r="D190" s="41" t="s">
        <v>9</v>
      </c>
      <c r="E190" s="6">
        <v>0.02</v>
      </c>
      <c r="F190" s="53">
        <f t="shared" si="54"/>
        <v>194</v>
      </c>
      <c r="G190" s="51">
        <v>44</v>
      </c>
      <c r="H190" s="4">
        <f>G190*E190</f>
        <v>0.88</v>
      </c>
      <c r="I190" s="7">
        <f t="shared" si="51"/>
        <v>170.72</v>
      </c>
      <c r="J190" s="9">
        <f t="shared" si="52"/>
        <v>3.88</v>
      </c>
    </row>
    <row r="191" spans="1:15" ht="15.75" customHeight="1">
      <c r="A191" s="181"/>
      <c r="B191" s="64">
        <f t="shared" si="53"/>
        <v>2</v>
      </c>
      <c r="C191" s="222"/>
      <c r="D191" s="42" t="s">
        <v>11</v>
      </c>
      <c r="E191" s="6">
        <v>1.2999999999999999E-2</v>
      </c>
      <c r="F191" s="53">
        <f t="shared" si="54"/>
        <v>194</v>
      </c>
      <c r="G191" s="49">
        <v>28</v>
      </c>
      <c r="H191" s="4">
        <f t="shared" ref="H191" si="55">G191*E191</f>
        <v>0.36399999999999999</v>
      </c>
      <c r="I191" s="7">
        <f t="shared" si="51"/>
        <v>70.616</v>
      </c>
      <c r="J191" s="9">
        <f t="shared" si="52"/>
        <v>2.5219999999999998</v>
      </c>
    </row>
    <row r="192" spans="1:15" ht="15.75" customHeight="1">
      <c r="A192" s="181"/>
      <c r="B192" s="64">
        <f t="shared" si="53"/>
        <v>2</v>
      </c>
      <c r="C192" s="222"/>
      <c r="D192" s="42" t="s">
        <v>27</v>
      </c>
      <c r="E192" s="6">
        <v>0.01</v>
      </c>
      <c r="F192" s="53">
        <f t="shared" si="54"/>
        <v>194</v>
      </c>
      <c r="G192" s="49">
        <v>710</v>
      </c>
      <c r="H192" s="4">
        <f>G192*E192</f>
        <v>7.1000000000000005</v>
      </c>
      <c r="I192" s="7">
        <f t="shared" si="51"/>
        <v>1377.3999999999999</v>
      </c>
      <c r="J192" s="9">
        <f t="shared" si="52"/>
        <v>1.94</v>
      </c>
    </row>
    <row r="193" spans="1:15" ht="15.75" customHeight="1">
      <c r="A193" s="181"/>
      <c r="B193" s="64">
        <f t="shared" si="53"/>
        <v>2</v>
      </c>
      <c r="C193" s="223"/>
      <c r="D193" s="42" t="s">
        <v>87</v>
      </c>
      <c r="E193" s="6">
        <v>5.8000000000000003E-2</v>
      </c>
      <c r="F193" s="53">
        <f t="shared" si="54"/>
        <v>194</v>
      </c>
      <c r="G193" s="49">
        <v>82</v>
      </c>
      <c r="H193" s="4">
        <f t="shared" ref="H193:H196" si="56">G193*E193</f>
        <v>4.7560000000000002</v>
      </c>
      <c r="I193" s="7">
        <f t="shared" si="51"/>
        <v>922.6640000000001</v>
      </c>
      <c r="J193" s="9">
        <f t="shared" si="52"/>
        <v>11.252000000000001</v>
      </c>
    </row>
    <row r="194" spans="1:15" ht="15.75" customHeight="1">
      <c r="A194" s="181"/>
      <c r="B194" s="64">
        <f t="shared" si="53"/>
        <v>2</v>
      </c>
      <c r="C194" s="218" t="s">
        <v>97</v>
      </c>
      <c r="D194" s="41" t="s">
        <v>14</v>
      </c>
      <c r="E194" s="6">
        <v>4.5999999999999999E-2</v>
      </c>
      <c r="F194" s="53">
        <f t="shared" si="54"/>
        <v>194</v>
      </c>
      <c r="G194" s="49">
        <v>100</v>
      </c>
      <c r="H194" s="4">
        <f t="shared" si="56"/>
        <v>4.5999999999999996</v>
      </c>
      <c r="I194" s="7">
        <f t="shared" si="51"/>
        <v>892.4</v>
      </c>
      <c r="J194" s="9">
        <f t="shared" si="52"/>
        <v>8.9239999999999995</v>
      </c>
    </row>
    <row r="195" spans="1:15" s="17" customFormat="1" ht="15.75" customHeight="1">
      <c r="A195" s="181"/>
      <c r="B195" s="64">
        <f t="shared" si="53"/>
        <v>2</v>
      </c>
      <c r="C195" s="219"/>
      <c r="D195" s="41" t="s">
        <v>12</v>
      </c>
      <c r="E195" s="6">
        <v>2.4E-2</v>
      </c>
      <c r="F195" s="53">
        <f t="shared" si="54"/>
        <v>194</v>
      </c>
      <c r="G195" s="49">
        <v>46</v>
      </c>
      <c r="H195" s="4">
        <f t="shared" si="56"/>
        <v>1.1040000000000001</v>
      </c>
      <c r="I195" s="7">
        <f t="shared" si="51"/>
        <v>214.17599999999999</v>
      </c>
      <c r="J195" s="9">
        <f t="shared" si="52"/>
        <v>4.6559999999999997</v>
      </c>
      <c r="K195"/>
      <c r="L195" s="19"/>
      <c r="N195" s="25"/>
    </row>
    <row r="196" spans="1:15" ht="15.75" customHeight="1">
      <c r="A196" s="181"/>
      <c r="B196" s="64">
        <f t="shared" si="53"/>
        <v>2</v>
      </c>
      <c r="C196" s="219"/>
      <c r="D196" s="41" t="s">
        <v>13</v>
      </c>
      <c r="E196" s="45">
        <v>2.0000000000000001E-4</v>
      </c>
      <c r="F196" s="53">
        <f t="shared" si="54"/>
        <v>194</v>
      </c>
      <c r="G196" s="49">
        <v>440</v>
      </c>
      <c r="H196" s="4">
        <f t="shared" si="56"/>
        <v>8.8000000000000009E-2</v>
      </c>
      <c r="I196" s="7">
        <f t="shared" si="51"/>
        <v>17.071999999999999</v>
      </c>
      <c r="J196" s="9">
        <f t="shared" si="52"/>
        <v>3.8800000000000001E-2</v>
      </c>
    </row>
    <row r="197" spans="1:15" ht="15.75" customHeight="1">
      <c r="A197" s="181"/>
      <c r="B197" s="64">
        <f t="shared" si="53"/>
        <v>2</v>
      </c>
      <c r="C197" s="220"/>
      <c r="D197" s="41" t="s">
        <v>79</v>
      </c>
      <c r="E197" s="6">
        <v>0.17199999999999999</v>
      </c>
      <c r="F197" s="53">
        <f t="shared" si="54"/>
        <v>194</v>
      </c>
      <c r="G197" s="49"/>
      <c r="H197" s="4"/>
      <c r="I197" s="7"/>
      <c r="J197" s="9">
        <f t="shared" si="52"/>
        <v>33.367999999999995</v>
      </c>
      <c r="L197"/>
      <c r="M197"/>
      <c r="N197"/>
      <c r="O197"/>
    </row>
    <row r="198" spans="1:15" ht="15.75" customHeight="1">
      <c r="A198" s="181"/>
      <c r="B198" s="64">
        <f t="shared" si="53"/>
        <v>2</v>
      </c>
      <c r="C198" s="3" t="s">
        <v>38</v>
      </c>
      <c r="D198" s="46" t="s">
        <v>38</v>
      </c>
      <c r="E198" s="6">
        <v>0.04</v>
      </c>
      <c r="F198" s="53">
        <f t="shared" si="54"/>
        <v>194</v>
      </c>
      <c r="G198" s="49">
        <v>32</v>
      </c>
      <c r="H198" s="4">
        <f t="shared" ref="H198" si="57">G198*E198</f>
        <v>1.28</v>
      </c>
      <c r="I198" s="7">
        <f t="shared" ref="I198:I199" si="58">J198*G198</f>
        <v>248.32</v>
      </c>
      <c r="J198" s="9">
        <f t="shared" si="52"/>
        <v>7.76</v>
      </c>
    </row>
    <row r="199" spans="1:15" ht="15.75" customHeight="1">
      <c r="A199" s="181"/>
      <c r="B199" s="64">
        <f t="shared" si="53"/>
        <v>2</v>
      </c>
      <c r="C199" s="70" t="s">
        <v>22</v>
      </c>
      <c r="D199" s="44" t="s">
        <v>22</v>
      </c>
      <c r="E199" s="6">
        <v>0.05</v>
      </c>
      <c r="F199" s="53">
        <f t="shared" si="54"/>
        <v>194</v>
      </c>
      <c r="G199" s="50">
        <v>88</v>
      </c>
      <c r="H199" s="4">
        <f>G199*E199</f>
        <v>4.4000000000000004</v>
      </c>
      <c r="I199" s="7">
        <f t="shared" si="58"/>
        <v>853.60000000000014</v>
      </c>
      <c r="J199" s="9">
        <f t="shared" si="52"/>
        <v>9.7000000000000011</v>
      </c>
    </row>
    <row r="200" spans="1:15" ht="15.75" customHeight="1">
      <c r="A200" s="210" t="s">
        <v>41</v>
      </c>
      <c r="B200" s="210"/>
      <c r="C200" s="210"/>
      <c r="D200" s="210"/>
      <c r="E200" s="68"/>
      <c r="F200" s="68"/>
      <c r="G200" s="68"/>
      <c r="H200" s="2">
        <f>SUM(H178:H199)</f>
        <v>61</v>
      </c>
      <c r="I200" s="2">
        <f>SUM(I178:I199)</f>
        <v>11834</v>
      </c>
      <c r="J200" s="2">
        <f>SUM(J178:J199)</f>
        <v>189.78412525252523</v>
      </c>
      <c r="L200"/>
      <c r="M200"/>
      <c r="N200"/>
      <c r="O200"/>
    </row>
    <row r="201" spans="1:15" customFormat="1" ht="15.75" customHeight="1"/>
    <row r="202" spans="1:15" customFormat="1" ht="15.75" customHeight="1"/>
    <row r="203" spans="1:15" customFormat="1" ht="15.75" customHeight="1"/>
    <row r="204" spans="1:15" customFormat="1" ht="15.75" customHeight="1"/>
    <row r="205" spans="1:15" customFormat="1" ht="15.75" customHeight="1"/>
    <row r="206" spans="1:15" customFormat="1" ht="15.75" customHeight="1"/>
    <row r="207" spans="1:15" customFormat="1" ht="15.75" customHeight="1"/>
    <row r="208" spans="1:15" customFormat="1" ht="15.75" customHeight="1"/>
    <row r="209" spans="1:10" customFormat="1" ht="15.75" customHeight="1"/>
    <row r="210" spans="1:10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>
      <c r="A211" s="196" t="s">
        <v>67</v>
      </c>
      <c r="B211" s="61">
        <v>2</v>
      </c>
      <c r="C211" s="217" t="s">
        <v>78</v>
      </c>
      <c r="D211" s="41" t="s">
        <v>6</v>
      </c>
      <c r="E211" s="6">
        <v>4.5999999999999999E-2</v>
      </c>
      <c r="F211" s="49">
        <f>B211*97</f>
        <v>194</v>
      </c>
      <c r="G211" s="49">
        <v>20</v>
      </c>
      <c r="H211" s="4">
        <f>G211*E211</f>
        <v>0.91999999999999993</v>
      </c>
      <c r="I211" s="7">
        <f>J211*G211</f>
        <v>178.48</v>
      </c>
      <c r="J211" s="9">
        <f>F211*E211</f>
        <v>8.9239999999999995</v>
      </c>
    </row>
    <row r="212" spans="1:10" ht="15.75" customHeight="1">
      <c r="A212" s="196"/>
      <c r="B212" s="64">
        <f>B211</f>
        <v>2</v>
      </c>
      <c r="C212" s="217"/>
      <c r="D212" s="41" t="s">
        <v>102</v>
      </c>
      <c r="E212" s="6">
        <v>0.02</v>
      </c>
      <c r="F212" s="53">
        <f>F211</f>
        <v>194</v>
      </c>
      <c r="G212" s="50">
        <v>81</v>
      </c>
      <c r="H212" s="4">
        <f t="shared" ref="H212:H232" si="59">G212*E212</f>
        <v>1.62</v>
      </c>
      <c r="I212" s="7">
        <f t="shared" ref="I212:I232" si="60">J212*G212</f>
        <v>314.27999999999997</v>
      </c>
      <c r="J212" s="9">
        <f t="shared" ref="J212:J232" si="61">F212*E212</f>
        <v>3.88</v>
      </c>
    </row>
    <row r="213" spans="1:10" ht="15.75" customHeight="1">
      <c r="A213" s="196"/>
      <c r="B213" s="64">
        <f t="shared" ref="B213:B232" si="62">B212</f>
        <v>2</v>
      </c>
      <c r="C213" s="217"/>
      <c r="D213" s="42" t="s">
        <v>7</v>
      </c>
      <c r="E213" s="6">
        <v>3.0000000000000001E-3</v>
      </c>
      <c r="F213" s="53">
        <f t="shared" ref="F213:F232" si="63">F212</f>
        <v>194</v>
      </c>
      <c r="G213" s="51">
        <v>90</v>
      </c>
      <c r="H213" s="4">
        <f t="shared" si="59"/>
        <v>0.27</v>
      </c>
      <c r="I213" s="7">
        <f t="shared" si="60"/>
        <v>52.379999999999995</v>
      </c>
      <c r="J213" s="9">
        <f t="shared" si="61"/>
        <v>0.58199999999999996</v>
      </c>
    </row>
    <row r="214" spans="1:10" ht="15.75" customHeight="1">
      <c r="A214" s="196"/>
      <c r="B214" s="64">
        <f t="shared" si="62"/>
        <v>2</v>
      </c>
      <c r="C214" s="217"/>
      <c r="D214" s="41" t="s">
        <v>9</v>
      </c>
      <c r="E214" s="6">
        <v>1.3000000000000001E-2</v>
      </c>
      <c r="F214" s="53">
        <f t="shared" si="63"/>
        <v>194</v>
      </c>
      <c r="G214" s="51">
        <v>44</v>
      </c>
      <c r="H214" s="4">
        <f t="shared" si="59"/>
        <v>0.57200000000000006</v>
      </c>
      <c r="I214" s="7">
        <f t="shared" si="60"/>
        <v>110.96800000000002</v>
      </c>
      <c r="J214" s="9">
        <f t="shared" si="61"/>
        <v>2.5220000000000002</v>
      </c>
    </row>
    <row r="215" spans="1:10" ht="15.75" customHeight="1">
      <c r="A215" s="196"/>
      <c r="B215" s="64">
        <f t="shared" si="62"/>
        <v>2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3"/>
        <v>194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60"/>
        <v>1737.851999999998</v>
      </c>
      <c r="J215" s="9">
        <f t="shared" si="61"/>
        <v>5.2662181818181759</v>
      </c>
    </row>
    <row r="216" spans="1:10" ht="15.75" customHeight="1">
      <c r="A216" s="196"/>
      <c r="B216" s="64">
        <f t="shared" si="62"/>
        <v>2</v>
      </c>
      <c r="C216" s="219"/>
      <c r="D216" s="41" t="s">
        <v>8</v>
      </c>
      <c r="E216" s="6">
        <v>0.107</v>
      </c>
      <c r="F216" s="53">
        <f t="shared" si="63"/>
        <v>194</v>
      </c>
      <c r="G216" s="49">
        <v>28</v>
      </c>
      <c r="H216" s="4">
        <f t="shared" ref="H216:H220" si="64">G216*E216</f>
        <v>2.996</v>
      </c>
      <c r="I216" s="7">
        <f t="shared" si="60"/>
        <v>581.22399999999993</v>
      </c>
      <c r="J216" s="9">
        <f t="shared" si="61"/>
        <v>20.757999999999999</v>
      </c>
    </row>
    <row r="217" spans="1:10" ht="15.75" customHeight="1">
      <c r="A217" s="196"/>
      <c r="B217" s="64">
        <f t="shared" si="62"/>
        <v>2</v>
      </c>
      <c r="C217" s="219"/>
      <c r="D217" s="41" t="s">
        <v>87</v>
      </c>
      <c r="E217" s="6">
        <v>6.0000000000000001E-3</v>
      </c>
      <c r="F217" s="53">
        <f t="shared" si="63"/>
        <v>194</v>
      </c>
      <c r="G217" s="49">
        <v>82</v>
      </c>
      <c r="H217" s="4">
        <f t="shared" si="64"/>
        <v>0.49199999999999999</v>
      </c>
      <c r="I217" s="7">
        <f t="shared" si="60"/>
        <v>95.447999999999993</v>
      </c>
      <c r="J217" s="9">
        <f t="shared" si="61"/>
        <v>1.1639999999999999</v>
      </c>
    </row>
    <row r="218" spans="1:10" ht="15.75" customHeight="1">
      <c r="A218" s="196"/>
      <c r="B218" s="64">
        <f t="shared" si="62"/>
        <v>2</v>
      </c>
      <c r="C218" s="219"/>
      <c r="D218" s="41" t="s">
        <v>9</v>
      </c>
      <c r="E218" s="6">
        <v>1.3000000000000001E-2</v>
      </c>
      <c r="F218" s="53">
        <f t="shared" si="63"/>
        <v>194</v>
      </c>
      <c r="G218" s="49">
        <v>44</v>
      </c>
      <c r="H218" s="4">
        <f t="shared" si="64"/>
        <v>0.57200000000000006</v>
      </c>
      <c r="I218" s="7">
        <f t="shared" si="60"/>
        <v>110.96800000000002</v>
      </c>
      <c r="J218" s="9">
        <f t="shared" si="61"/>
        <v>2.5220000000000002</v>
      </c>
    </row>
    <row r="219" spans="1:10" ht="15.75" customHeight="1">
      <c r="A219" s="196"/>
      <c r="B219" s="64">
        <f t="shared" si="62"/>
        <v>2</v>
      </c>
      <c r="C219" s="219"/>
      <c r="D219" s="42" t="s">
        <v>11</v>
      </c>
      <c r="E219" s="6">
        <v>1.2E-2</v>
      </c>
      <c r="F219" s="53">
        <f t="shared" si="63"/>
        <v>194</v>
      </c>
      <c r="G219" s="49">
        <v>28</v>
      </c>
      <c r="H219" s="4">
        <f t="shared" si="64"/>
        <v>0.33600000000000002</v>
      </c>
      <c r="I219" s="7">
        <f t="shared" si="60"/>
        <v>65.183999999999997</v>
      </c>
      <c r="J219" s="9">
        <f t="shared" si="61"/>
        <v>2.3279999999999998</v>
      </c>
    </row>
    <row r="220" spans="1:10" ht="15.75" customHeight="1">
      <c r="A220" s="196"/>
      <c r="B220" s="64">
        <f t="shared" si="62"/>
        <v>2</v>
      </c>
      <c r="C220" s="219"/>
      <c r="D220" s="42" t="s">
        <v>7</v>
      </c>
      <c r="E220" s="6">
        <v>3.0000000000000001E-3</v>
      </c>
      <c r="F220" s="53">
        <f t="shared" si="63"/>
        <v>194</v>
      </c>
      <c r="G220" s="49">
        <v>90</v>
      </c>
      <c r="H220" s="4">
        <f t="shared" si="64"/>
        <v>0.27</v>
      </c>
      <c r="I220" s="7">
        <f t="shared" si="60"/>
        <v>52.379999999999995</v>
      </c>
      <c r="J220" s="9">
        <f t="shared" si="61"/>
        <v>0.58199999999999996</v>
      </c>
    </row>
    <row r="221" spans="1:10" ht="15.75" customHeight="1">
      <c r="A221" s="196"/>
      <c r="B221" s="64">
        <f t="shared" si="62"/>
        <v>2</v>
      </c>
      <c r="C221" s="219"/>
      <c r="D221" s="42" t="s">
        <v>32</v>
      </c>
      <c r="E221" s="6">
        <v>6.0000000000000001E-3</v>
      </c>
      <c r="F221" s="53">
        <f t="shared" si="63"/>
        <v>194</v>
      </c>
      <c r="G221" s="49">
        <v>170</v>
      </c>
      <c r="H221" s="4">
        <f>G221*E221</f>
        <v>1.02</v>
      </c>
      <c r="I221" s="7">
        <f t="shared" si="60"/>
        <v>197.88</v>
      </c>
      <c r="J221" s="9">
        <f t="shared" si="61"/>
        <v>1.1639999999999999</v>
      </c>
    </row>
    <row r="222" spans="1:10" ht="15.75" customHeight="1">
      <c r="A222" s="196"/>
      <c r="B222" s="64">
        <f t="shared" si="62"/>
        <v>2</v>
      </c>
      <c r="C222" s="220"/>
      <c r="D222" s="42" t="s">
        <v>79</v>
      </c>
      <c r="E222" s="6">
        <v>0.188</v>
      </c>
      <c r="F222" s="53">
        <f t="shared" si="63"/>
        <v>194</v>
      </c>
      <c r="G222" s="49"/>
      <c r="H222" s="4"/>
      <c r="I222" s="7"/>
      <c r="J222" s="9">
        <f t="shared" si="61"/>
        <v>36.472000000000001</v>
      </c>
    </row>
    <row r="223" spans="1:10" ht="15.75" customHeight="1">
      <c r="A223" s="196"/>
      <c r="B223" s="64">
        <f t="shared" si="62"/>
        <v>2</v>
      </c>
      <c r="C223" s="221" t="s">
        <v>86</v>
      </c>
      <c r="D223" s="41" t="s">
        <v>81</v>
      </c>
      <c r="E223" s="6">
        <v>8.8999999999999996E-2</v>
      </c>
      <c r="F223" s="53">
        <f t="shared" si="63"/>
        <v>194</v>
      </c>
      <c r="G223" s="49">
        <v>330</v>
      </c>
      <c r="H223" s="4">
        <f>G223*E223</f>
        <v>29.369999999999997</v>
      </c>
      <c r="I223" s="7">
        <f t="shared" ref="I223:I225" si="65">J223*G223</f>
        <v>5697.78</v>
      </c>
      <c r="J223" s="9">
        <f t="shared" si="61"/>
        <v>17.265999999999998</v>
      </c>
    </row>
    <row r="224" spans="1:10" ht="15.75" customHeight="1">
      <c r="A224" s="196"/>
      <c r="B224" s="64">
        <f t="shared" si="62"/>
        <v>2</v>
      </c>
      <c r="C224" s="222"/>
      <c r="D224" s="41" t="s">
        <v>9</v>
      </c>
      <c r="E224" s="6">
        <v>3.0000000000000001E-3</v>
      </c>
      <c r="F224" s="53">
        <f t="shared" si="63"/>
        <v>194</v>
      </c>
      <c r="G224" s="49">
        <v>44</v>
      </c>
      <c r="H224" s="4">
        <f t="shared" ref="H224:H225" si="66">G224*E224</f>
        <v>0.13200000000000001</v>
      </c>
      <c r="I224" s="7">
        <f t="shared" si="65"/>
        <v>25.607999999999997</v>
      </c>
      <c r="J224" s="9">
        <f t="shared" si="61"/>
        <v>0.58199999999999996</v>
      </c>
    </row>
    <row r="225" spans="1:15" ht="15.75" customHeight="1">
      <c r="A225" s="196"/>
      <c r="B225" s="64">
        <f t="shared" si="62"/>
        <v>2</v>
      </c>
      <c r="C225" s="223"/>
      <c r="D225" s="41" t="s">
        <v>11</v>
      </c>
      <c r="E225" s="6">
        <v>3.0000000000000001E-3</v>
      </c>
      <c r="F225" s="53">
        <f t="shared" si="63"/>
        <v>194</v>
      </c>
      <c r="G225" s="49">
        <v>28</v>
      </c>
      <c r="H225" s="4">
        <f t="shared" si="66"/>
        <v>8.4000000000000005E-2</v>
      </c>
      <c r="I225" s="7">
        <f t="shared" si="65"/>
        <v>16.295999999999999</v>
      </c>
      <c r="J225" s="9">
        <f t="shared" si="61"/>
        <v>0.58199999999999996</v>
      </c>
    </row>
    <row r="226" spans="1:15" ht="15.75" customHeight="1">
      <c r="A226" s="196"/>
      <c r="B226" s="64">
        <f t="shared" si="62"/>
        <v>2</v>
      </c>
      <c r="C226" s="218" t="s">
        <v>42</v>
      </c>
      <c r="D226" s="41" t="s">
        <v>44</v>
      </c>
      <c r="E226" s="6">
        <v>5.0999999999999997E-2</v>
      </c>
      <c r="F226" s="53">
        <f t="shared" si="63"/>
        <v>194</v>
      </c>
      <c r="G226" s="49">
        <v>50</v>
      </c>
      <c r="H226" s="4">
        <f>G226*E226</f>
        <v>2.5499999999999998</v>
      </c>
      <c r="I226" s="7">
        <f t="shared" si="60"/>
        <v>494.7</v>
      </c>
      <c r="J226" s="9">
        <f t="shared" si="61"/>
        <v>9.8940000000000001</v>
      </c>
    </row>
    <row r="227" spans="1:15" ht="15.75" customHeight="1">
      <c r="A227" s="196"/>
      <c r="B227" s="64">
        <f t="shared" si="62"/>
        <v>2</v>
      </c>
      <c r="C227" s="220"/>
      <c r="D227" s="41" t="s">
        <v>27</v>
      </c>
      <c r="E227" s="6">
        <v>5.0000000000000001E-3</v>
      </c>
      <c r="F227" s="53">
        <f t="shared" si="63"/>
        <v>194</v>
      </c>
      <c r="G227" s="49">
        <v>710</v>
      </c>
      <c r="H227" s="4">
        <f t="shared" si="59"/>
        <v>3.5500000000000003</v>
      </c>
      <c r="I227" s="7">
        <f t="shared" si="60"/>
        <v>688.69999999999993</v>
      </c>
      <c r="J227" s="9">
        <f t="shared" si="61"/>
        <v>0.97</v>
      </c>
    </row>
    <row r="228" spans="1:15" ht="15.75" customHeight="1">
      <c r="A228" s="196"/>
      <c r="B228" s="64">
        <f t="shared" si="62"/>
        <v>2</v>
      </c>
      <c r="C228" s="218" t="s">
        <v>39</v>
      </c>
      <c r="D228" s="41" t="s">
        <v>76</v>
      </c>
      <c r="E228" s="8">
        <v>0.02</v>
      </c>
      <c r="F228" s="53">
        <f t="shared" si="63"/>
        <v>194</v>
      </c>
      <c r="G228" s="49">
        <v>250</v>
      </c>
      <c r="H228" s="4">
        <f t="shared" si="59"/>
        <v>5</v>
      </c>
      <c r="I228" s="7">
        <f t="shared" si="60"/>
        <v>970</v>
      </c>
      <c r="J228" s="9">
        <f t="shared" si="61"/>
        <v>3.88</v>
      </c>
      <c r="L228"/>
      <c r="M228"/>
      <c r="N228"/>
      <c r="O228"/>
    </row>
    <row r="229" spans="1:15" s="17" customFormat="1" ht="15.75" customHeight="1">
      <c r="A229" s="196"/>
      <c r="B229" s="64">
        <f t="shared" si="62"/>
        <v>2</v>
      </c>
      <c r="C229" s="219"/>
      <c r="D229" s="41" t="s">
        <v>12</v>
      </c>
      <c r="E229" s="8">
        <v>0.02</v>
      </c>
      <c r="F229" s="53">
        <f t="shared" si="63"/>
        <v>194</v>
      </c>
      <c r="G229" s="49">
        <v>46</v>
      </c>
      <c r="H229" s="4">
        <f t="shared" si="59"/>
        <v>0.92</v>
      </c>
      <c r="I229" s="7">
        <f t="shared" si="60"/>
        <v>178.48</v>
      </c>
      <c r="J229" s="9">
        <f t="shared" si="61"/>
        <v>3.88</v>
      </c>
      <c r="K229"/>
      <c r="L229"/>
      <c r="M229"/>
      <c r="N229"/>
      <c r="O229"/>
    </row>
    <row r="230" spans="1:15" ht="15.75" customHeight="1">
      <c r="A230" s="196"/>
      <c r="B230" s="64">
        <f t="shared" si="62"/>
        <v>2</v>
      </c>
      <c r="C230" s="219"/>
      <c r="D230" s="41" t="s">
        <v>13</v>
      </c>
      <c r="E230" s="20">
        <v>2.0000000000000001E-4</v>
      </c>
      <c r="F230" s="53">
        <f t="shared" si="63"/>
        <v>194</v>
      </c>
      <c r="G230" s="49">
        <v>440</v>
      </c>
      <c r="H230" s="4">
        <f t="shared" si="59"/>
        <v>8.8000000000000009E-2</v>
      </c>
      <c r="I230" s="7">
        <f t="shared" si="60"/>
        <v>17.071999999999999</v>
      </c>
      <c r="J230" s="9">
        <f t="shared" si="61"/>
        <v>3.8800000000000001E-2</v>
      </c>
      <c r="L230"/>
      <c r="M230"/>
      <c r="N230"/>
      <c r="O230"/>
    </row>
    <row r="231" spans="1:15" ht="15.75" customHeight="1">
      <c r="A231" s="196"/>
      <c r="B231" s="64">
        <f t="shared" si="62"/>
        <v>2</v>
      </c>
      <c r="C231" s="220"/>
      <c r="D231" s="41" t="s">
        <v>79</v>
      </c>
      <c r="E231" s="8">
        <v>0.2</v>
      </c>
      <c r="F231" s="53">
        <f t="shared" si="63"/>
        <v>194</v>
      </c>
      <c r="G231" s="49"/>
      <c r="H231" s="4"/>
      <c r="I231" s="7"/>
      <c r="J231" s="9">
        <f t="shared" si="61"/>
        <v>38.800000000000004</v>
      </c>
      <c r="L231"/>
      <c r="M231"/>
      <c r="N231"/>
      <c r="O231"/>
    </row>
    <row r="232" spans="1:15" ht="15.75" customHeight="1">
      <c r="A232" s="196"/>
      <c r="B232" s="64">
        <f t="shared" si="62"/>
        <v>2</v>
      </c>
      <c r="C232" s="3" t="s">
        <v>38</v>
      </c>
      <c r="D232" s="46" t="s">
        <v>38</v>
      </c>
      <c r="E232" s="6">
        <v>0.04</v>
      </c>
      <c r="F232" s="53">
        <f t="shared" si="63"/>
        <v>194</v>
      </c>
      <c r="G232" s="49">
        <v>32</v>
      </c>
      <c r="H232" s="4">
        <f t="shared" si="59"/>
        <v>1.28</v>
      </c>
      <c r="I232" s="7">
        <f t="shared" si="60"/>
        <v>248.32</v>
      </c>
      <c r="J232" s="9">
        <f t="shared" si="61"/>
        <v>7.76</v>
      </c>
    </row>
    <row r="233" spans="1:15" ht="15.75" customHeight="1">
      <c r="A233" s="210" t="s">
        <v>41</v>
      </c>
      <c r="B233" s="210"/>
      <c r="C233" s="210"/>
      <c r="D233" s="210"/>
      <c r="E233" s="68"/>
      <c r="F233" s="68"/>
      <c r="G233" s="68"/>
      <c r="H233" s="2">
        <f>SUM(H211:H232)</f>
        <v>60.999999999999986</v>
      </c>
      <c r="I233" s="2">
        <f t="shared" ref="I233:J233" si="67">SUM(I211:I232)</f>
        <v>11834</v>
      </c>
      <c r="J233" s="2">
        <f t="shared" si="67"/>
        <v>169.81701818181813</v>
      </c>
    </row>
    <row r="234" spans="1:15" ht="15.75" customHeight="1">
      <c r="A234" s="180" t="s">
        <v>68</v>
      </c>
      <c r="B234" s="61">
        <v>2</v>
      </c>
      <c r="C234" s="229" t="s">
        <v>36</v>
      </c>
      <c r="D234" s="41" t="s">
        <v>6</v>
      </c>
      <c r="E234" s="6">
        <v>3.6000000000000004E-2</v>
      </c>
      <c r="F234" s="49">
        <f>B234*97</f>
        <v>194</v>
      </c>
      <c r="G234" s="49">
        <v>20</v>
      </c>
      <c r="H234" s="4">
        <f>G234*E234</f>
        <v>0.72000000000000008</v>
      </c>
      <c r="I234" s="7">
        <f>J234*G234</f>
        <v>139.68</v>
      </c>
      <c r="J234" s="9">
        <f>F234*E234</f>
        <v>6.9840000000000009</v>
      </c>
    </row>
    <row r="235" spans="1:15" ht="15.75" customHeight="1">
      <c r="A235" s="181"/>
      <c r="B235" s="64">
        <f>B234</f>
        <v>2</v>
      </c>
      <c r="C235" s="229"/>
      <c r="D235" s="41" t="s">
        <v>15</v>
      </c>
      <c r="E235" s="6">
        <v>0.01</v>
      </c>
      <c r="F235" s="53">
        <f>F234</f>
        <v>194</v>
      </c>
      <c r="G235" s="49">
        <v>140</v>
      </c>
      <c r="H235" s="4">
        <f t="shared" ref="H235:H258" si="68">G235*E235</f>
        <v>1.4000000000000001</v>
      </c>
      <c r="I235" s="7">
        <f t="shared" ref="I235:I258" si="69">J235*G235</f>
        <v>271.59999999999997</v>
      </c>
      <c r="J235" s="9">
        <f t="shared" ref="J235:J258" si="70">F235*E235</f>
        <v>1.94</v>
      </c>
    </row>
    <row r="236" spans="1:15" ht="15.75" customHeight="1">
      <c r="A236" s="181"/>
      <c r="B236" s="64">
        <f t="shared" ref="B236:B258" si="71">B235</f>
        <v>2</v>
      </c>
      <c r="C236" s="229"/>
      <c r="D236" s="41" t="s">
        <v>17</v>
      </c>
      <c r="E236" s="6">
        <v>0.01</v>
      </c>
      <c r="F236" s="53">
        <f>F234</f>
        <v>194</v>
      </c>
      <c r="G236" s="50">
        <v>150</v>
      </c>
      <c r="H236" s="4">
        <f t="shared" si="68"/>
        <v>1.5</v>
      </c>
      <c r="I236" s="7">
        <f t="shared" si="69"/>
        <v>291</v>
      </c>
      <c r="J236" s="9">
        <f t="shared" si="70"/>
        <v>1.94</v>
      </c>
    </row>
    <row r="237" spans="1:15" ht="15.75" customHeight="1">
      <c r="A237" s="181"/>
      <c r="B237" s="64">
        <f t="shared" si="71"/>
        <v>2</v>
      </c>
      <c r="C237" s="229"/>
      <c r="D237" s="42" t="s">
        <v>7</v>
      </c>
      <c r="E237" s="6">
        <v>4.0000000000000001E-3</v>
      </c>
      <c r="F237" s="53">
        <f t="shared" ref="F237" si="72">F236</f>
        <v>194</v>
      </c>
      <c r="G237" s="51">
        <v>90</v>
      </c>
      <c r="H237" s="4">
        <f t="shared" si="68"/>
        <v>0.36</v>
      </c>
      <c r="I237" s="7">
        <f t="shared" si="69"/>
        <v>69.84</v>
      </c>
      <c r="J237" s="9">
        <f t="shared" si="70"/>
        <v>0.77600000000000002</v>
      </c>
      <c r="L237"/>
      <c r="M237"/>
      <c r="N237"/>
      <c r="O237"/>
    </row>
    <row r="238" spans="1:15" ht="15.75" customHeight="1">
      <c r="A238" s="181"/>
      <c r="B238" s="64">
        <f t="shared" si="71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194</v>
      </c>
      <c r="G238" s="49">
        <v>25</v>
      </c>
      <c r="H238" s="4">
        <f t="shared" si="68"/>
        <v>0.625</v>
      </c>
      <c r="I238" s="7">
        <f t="shared" si="69"/>
        <v>121.25000000000001</v>
      </c>
      <c r="J238" s="9">
        <f t="shared" si="70"/>
        <v>4.8500000000000005</v>
      </c>
      <c r="L238"/>
      <c r="M238"/>
      <c r="N238"/>
      <c r="O238"/>
    </row>
    <row r="239" spans="1:15" ht="15.75" customHeight="1">
      <c r="A239" s="181"/>
      <c r="B239" s="64">
        <f t="shared" si="71"/>
        <v>2</v>
      </c>
      <c r="C239" s="186"/>
      <c r="D239" s="41" t="s">
        <v>6</v>
      </c>
      <c r="E239" s="8">
        <v>0.05</v>
      </c>
      <c r="F239" s="53">
        <f t="shared" ref="F239:F258" si="73">F238</f>
        <v>194</v>
      </c>
      <c r="G239" s="50">
        <v>20</v>
      </c>
      <c r="H239" s="4">
        <f t="shared" si="68"/>
        <v>1</v>
      </c>
      <c r="I239" s="7">
        <f t="shared" si="69"/>
        <v>194.00000000000003</v>
      </c>
      <c r="J239" s="9">
        <f t="shared" si="70"/>
        <v>9.7000000000000011</v>
      </c>
      <c r="L239"/>
      <c r="M239"/>
      <c r="N239"/>
      <c r="O239"/>
    </row>
    <row r="240" spans="1:15" ht="15.75" customHeight="1">
      <c r="A240" s="181"/>
      <c r="B240" s="64">
        <f t="shared" si="71"/>
        <v>2</v>
      </c>
      <c r="C240" s="186"/>
      <c r="D240" s="41" t="s">
        <v>8</v>
      </c>
      <c r="E240" s="5">
        <v>2.7E-2</v>
      </c>
      <c r="F240" s="53">
        <f t="shared" si="73"/>
        <v>194</v>
      </c>
      <c r="G240" s="51">
        <v>28</v>
      </c>
      <c r="H240" s="4">
        <f t="shared" si="68"/>
        <v>0.75600000000000001</v>
      </c>
      <c r="I240" s="7">
        <f t="shared" si="69"/>
        <v>146.66399999999999</v>
      </c>
      <c r="J240" s="9">
        <f t="shared" si="70"/>
        <v>5.2379999999999995</v>
      </c>
      <c r="L240"/>
      <c r="M240"/>
      <c r="N240"/>
      <c r="O240"/>
    </row>
    <row r="241" spans="1:15" ht="15.75" customHeight="1">
      <c r="A241" s="181"/>
      <c r="B241" s="64">
        <f t="shared" si="71"/>
        <v>2</v>
      </c>
      <c r="C241" s="186"/>
      <c r="D241" s="41" t="s">
        <v>9</v>
      </c>
      <c r="E241" s="5">
        <v>1.2999999999999999E-2</v>
      </c>
      <c r="F241" s="53">
        <f t="shared" si="73"/>
        <v>194</v>
      </c>
      <c r="G241" s="52">
        <v>44</v>
      </c>
      <c r="H241" s="4">
        <f t="shared" si="68"/>
        <v>0.57199999999999995</v>
      </c>
      <c r="I241" s="7">
        <f t="shared" si="69"/>
        <v>110.96799999999999</v>
      </c>
      <c r="J241" s="9">
        <f t="shared" si="70"/>
        <v>2.5219999999999998</v>
      </c>
      <c r="L241"/>
      <c r="M241"/>
      <c r="N241"/>
      <c r="O241"/>
    </row>
    <row r="242" spans="1:15" ht="15.75" customHeight="1">
      <c r="A242" s="181"/>
      <c r="B242" s="64">
        <f t="shared" si="71"/>
        <v>2</v>
      </c>
      <c r="C242" s="186"/>
      <c r="D242" s="41" t="s">
        <v>11</v>
      </c>
      <c r="E242" s="5">
        <v>1.2E-2</v>
      </c>
      <c r="F242" s="53">
        <f t="shared" si="73"/>
        <v>194</v>
      </c>
      <c r="G242" s="49">
        <v>28</v>
      </c>
      <c r="H242" s="4">
        <f t="shared" si="68"/>
        <v>0.33600000000000002</v>
      </c>
      <c r="I242" s="7">
        <f t="shared" si="69"/>
        <v>65.183999999999997</v>
      </c>
      <c r="J242" s="9">
        <f t="shared" si="70"/>
        <v>2.3279999999999998</v>
      </c>
      <c r="L242"/>
      <c r="M242"/>
      <c r="N242"/>
      <c r="O242"/>
    </row>
    <row r="243" spans="1:15" ht="15.75" customHeight="1">
      <c r="A243" s="181"/>
      <c r="B243" s="64">
        <f t="shared" si="71"/>
        <v>2</v>
      </c>
      <c r="C243" s="186"/>
      <c r="D243" s="41" t="s">
        <v>32</v>
      </c>
      <c r="E243" s="5">
        <v>7.4999999999999997E-3</v>
      </c>
      <c r="F243" s="53">
        <f t="shared" si="73"/>
        <v>194</v>
      </c>
      <c r="G243" s="49">
        <v>170</v>
      </c>
      <c r="H243" s="4">
        <f t="shared" si="68"/>
        <v>1.2749999999999999</v>
      </c>
      <c r="I243" s="7">
        <f t="shared" si="69"/>
        <v>247.34999999999997</v>
      </c>
      <c r="J243" s="9">
        <f t="shared" si="70"/>
        <v>1.4549999999999998</v>
      </c>
      <c r="L243"/>
      <c r="M243"/>
      <c r="N243"/>
      <c r="O243"/>
    </row>
    <row r="244" spans="1:15" ht="15.75" customHeight="1">
      <c r="A244" s="181"/>
      <c r="B244" s="64">
        <f t="shared" si="71"/>
        <v>2</v>
      </c>
      <c r="C244" s="186"/>
      <c r="D244" s="41" t="s">
        <v>27</v>
      </c>
      <c r="E244" s="5">
        <v>5.0000000000000001E-3</v>
      </c>
      <c r="F244" s="53">
        <f t="shared" si="73"/>
        <v>194</v>
      </c>
      <c r="G244" s="49">
        <v>710</v>
      </c>
      <c r="H244" s="4">
        <f t="shared" si="68"/>
        <v>3.5500000000000003</v>
      </c>
      <c r="I244" s="7">
        <f t="shared" si="69"/>
        <v>688.69999999999993</v>
      </c>
      <c r="J244" s="9">
        <f t="shared" si="70"/>
        <v>0.97</v>
      </c>
      <c r="L244"/>
      <c r="M244"/>
      <c r="N244"/>
      <c r="O244"/>
    </row>
    <row r="245" spans="1:15" ht="15.75" customHeight="1">
      <c r="A245" s="181"/>
      <c r="B245" s="64">
        <f t="shared" si="71"/>
        <v>2</v>
      </c>
      <c r="C245" s="186"/>
      <c r="D245" s="41" t="s">
        <v>12</v>
      </c>
      <c r="E245" s="5">
        <v>2.5000000000000001E-3</v>
      </c>
      <c r="F245" s="53">
        <f t="shared" si="73"/>
        <v>194</v>
      </c>
      <c r="G245" s="49">
        <v>46</v>
      </c>
      <c r="H245" s="4">
        <f t="shared" si="68"/>
        <v>0.115</v>
      </c>
      <c r="I245" s="7">
        <f t="shared" si="69"/>
        <v>22.31</v>
      </c>
      <c r="J245" s="9">
        <f t="shared" si="70"/>
        <v>0.48499999999999999</v>
      </c>
      <c r="L245"/>
      <c r="M245"/>
      <c r="N245"/>
      <c r="O245"/>
    </row>
    <row r="246" spans="1:15" ht="15.75" customHeight="1">
      <c r="A246" s="181"/>
      <c r="B246" s="64">
        <f t="shared" si="71"/>
        <v>2</v>
      </c>
      <c r="C246" s="186"/>
      <c r="D246" s="41" t="s">
        <v>13</v>
      </c>
      <c r="E246" s="5">
        <v>4.0000000000000002E-4</v>
      </c>
      <c r="F246" s="53">
        <f t="shared" si="73"/>
        <v>194</v>
      </c>
      <c r="G246" s="49">
        <v>440</v>
      </c>
      <c r="H246" s="4">
        <f t="shared" si="68"/>
        <v>0.17600000000000002</v>
      </c>
      <c r="I246" s="7">
        <f t="shared" si="69"/>
        <v>34.143999999999998</v>
      </c>
      <c r="J246" s="9">
        <f t="shared" si="70"/>
        <v>7.7600000000000002E-2</v>
      </c>
      <c r="L246"/>
      <c r="M246"/>
      <c r="N246"/>
      <c r="O246"/>
    </row>
    <row r="247" spans="1:15" ht="15.75" customHeight="1">
      <c r="A247" s="181"/>
      <c r="B247" s="64">
        <f t="shared" si="71"/>
        <v>2</v>
      </c>
      <c r="C247" s="187"/>
      <c r="D247" s="41" t="s">
        <v>79</v>
      </c>
      <c r="E247" s="8">
        <v>0.2</v>
      </c>
      <c r="F247" s="53">
        <f t="shared" si="73"/>
        <v>194</v>
      </c>
      <c r="G247" s="49"/>
      <c r="H247" s="4"/>
      <c r="I247" s="7"/>
      <c r="J247" s="9">
        <f>F247*E247</f>
        <v>38.800000000000004</v>
      </c>
      <c r="L247"/>
      <c r="M247"/>
      <c r="N247"/>
      <c r="O247"/>
    </row>
    <row r="248" spans="1:15" ht="15.75" customHeight="1">
      <c r="A248" s="181"/>
      <c r="B248" s="64">
        <f t="shared" si="71"/>
        <v>2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3"/>
        <v>194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9"/>
        <v>3084.4060000000022</v>
      </c>
      <c r="J248" s="6">
        <f t="shared" si="70"/>
        <v>9.3466848484848555</v>
      </c>
      <c r="L248"/>
      <c r="M248"/>
      <c r="N248"/>
      <c r="O248"/>
    </row>
    <row r="249" spans="1:15" ht="15.75" customHeight="1">
      <c r="A249" s="181"/>
      <c r="B249" s="64">
        <f t="shared" si="71"/>
        <v>2</v>
      </c>
      <c r="C249" s="230"/>
      <c r="D249" s="42" t="s">
        <v>38</v>
      </c>
      <c r="E249" s="6">
        <v>9.0000000000000011E-3</v>
      </c>
      <c r="F249" s="53">
        <f t="shared" si="73"/>
        <v>194</v>
      </c>
      <c r="G249" s="50">
        <v>32</v>
      </c>
      <c r="H249" s="4">
        <f t="shared" si="68"/>
        <v>0.28800000000000003</v>
      </c>
      <c r="I249" s="7">
        <f t="shared" si="69"/>
        <v>55.872000000000007</v>
      </c>
      <c r="J249" s="6">
        <f t="shared" si="70"/>
        <v>1.7460000000000002</v>
      </c>
      <c r="L249"/>
      <c r="M249"/>
      <c r="N249"/>
      <c r="O249"/>
    </row>
    <row r="250" spans="1:15" ht="15.75" customHeight="1">
      <c r="A250" s="181"/>
      <c r="B250" s="64">
        <f t="shared" si="71"/>
        <v>2</v>
      </c>
      <c r="C250" s="230"/>
      <c r="D250" s="42" t="s">
        <v>69</v>
      </c>
      <c r="E250" s="6">
        <v>1.2E-2</v>
      </c>
      <c r="F250" s="53">
        <f t="shared" si="73"/>
        <v>194</v>
      </c>
      <c r="G250" s="50">
        <v>90</v>
      </c>
      <c r="H250" s="4">
        <f t="shared" si="68"/>
        <v>1.08</v>
      </c>
      <c r="I250" s="7">
        <f t="shared" si="69"/>
        <v>209.51999999999998</v>
      </c>
      <c r="J250" s="6">
        <f t="shared" si="70"/>
        <v>2.3279999999999998</v>
      </c>
      <c r="L250"/>
      <c r="M250"/>
      <c r="N250"/>
      <c r="O250"/>
    </row>
    <row r="251" spans="1:15" ht="15.75" customHeight="1">
      <c r="A251" s="181"/>
      <c r="B251" s="64">
        <f t="shared" si="71"/>
        <v>2</v>
      </c>
      <c r="C251" s="230"/>
      <c r="D251" s="42" t="s">
        <v>19</v>
      </c>
      <c r="E251" s="6">
        <v>5.0000000000000001E-3</v>
      </c>
      <c r="F251" s="53">
        <f t="shared" si="73"/>
        <v>194</v>
      </c>
      <c r="G251" s="50">
        <v>100</v>
      </c>
      <c r="H251" s="4">
        <f t="shared" si="68"/>
        <v>0.5</v>
      </c>
      <c r="I251" s="7">
        <f t="shared" si="69"/>
        <v>97</v>
      </c>
      <c r="J251" s="6">
        <f t="shared" si="70"/>
        <v>0.97</v>
      </c>
      <c r="L251"/>
      <c r="M251"/>
      <c r="N251"/>
      <c r="O251"/>
    </row>
    <row r="252" spans="1:15" ht="15.75" customHeight="1">
      <c r="A252" s="181"/>
      <c r="B252" s="64">
        <f t="shared" si="71"/>
        <v>2</v>
      </c>
      <c r="C252" s="230"/>
      <c r="D252" s="42" t="s">
        <v>7</v>
      </c>
      <c r="E252" s="6">
        <v>3.0000000000000001E-3</v>
      </c>
      <c r="F252" s="53">
        <f t="shared" si="73"/>
        <v>194</v>
      </c>
      <c r="G252" s="50">
        <v>90</v>
      </c>
      <c r="H252" s="4">
        <f t="shared" si="68"/>
        <v>0.27</v>
      </c>
      <c r="I252" s="7">
        <f t="shared" si="69"/>
        <v>52.379999999999995</v>
      </c>
      <c r="J252" s="6">
        <f t="shared" si="70"/>
        <v>0.58199999999999996</v>
      </c>
      <c r="L252"/>
      <c r="M252"/>
      <c r="N252"/>
      <c r="O252"/>
    </row>
    <row r="253" spans="1:15" ht="15.75" customHeight="1">
      <c r="A253" s="181"/>
      <c r="B253" s="64">
        <f t="shared" si="71"/>
        <v>2</v>
      </c>
      <c r="C253" s="231" t="s">
        <v>37</v>
      </c>
      <c r="D253" s="41" t="s">
        <v>8</v>
      </c>
      <c r="E253" s="6">
        <v>0.17100000000000001</v>
      </c>
      <c r="F253" s="53">
        <f t="shared" si="73"/>
        <v>194</v>
      </c>
      <c r="G253" s="49">
        <v>28</v>
      </c>
      <c r="H253" s="4">
        <f t="shared" si="68"/>
        <v>4.7880000000000003</v>
      </c>
      <c r="I253" s="7">
        <f t="shared" si="69"/>
        <v>928.87199999999996</v>
      </c>
      <c r="J253" s="9">
        <f t="shared" si="70"/>
        <v>33.173999999999999</v>
      </c>
    </row>
    <row r="254" spans="1:15" ht="15.75" customHeight="1">
      <c r="A254" s="181"/>
      <c r="B254" s="64">
        <f t="shared" si="71"/>
        <v>2</v>
      </c>
      <c r="C254" s="231"/>
      <c r="D254" s="41" t="s">
        <v>27</v>
      </c>
      <c r="E254" s="6">
        <v>5.0000000000000001E-3</v>
      </c>
      <c r="F254" s="53">
        <f t="shared" si="73"/>
        <v>194</v>
      </c>
      <c r="G254" s="49">
        <v>710</v>
      </c>
      <c r="H254" s="4">
        <f t="shared" si="68"/>
        <v>3.5500000000000003</v>
      </c>
      <c r="I254" s="7">
        <f t="shared" si="69"/>
        <v>688.69999999999993</v>
      </c>
      <c r="J254" s="9">
        <f t="shared" si="70"/>
        <v>0.97</v>
      </c>
    </row>
    <row r="255" spans="1:15" ht="15.75" customHeight="1">
      <c r="A255" s="181"/>
      <c r="B255" s="64">
        <f t="shared" si="71"/>
        <v>2</v>
      </c>
      <c r="C255" s="231"/>
      <c r="D255" s="41" t="s">
        <v>69</v>
      </c>
      <c r="E255" s="6">
        <v>2.4E-2</v>
      </c>
      <c r="F255" s="53">
        <f t="shared" si="73"/>
        <v>194</v>
      </c>
      <c r="G255" s="49">
        <v>90</v>
      </c>
      <c r="H255" s="4">
        <f t="shared" si="68"/>
        <v>2.16</v>
      </c>
      <c r="I255" s="7">
        <f t="shared" si="69"/>
        <v>419.03999999999996</v>
      </c>
      <c r="J255" s="9">
        <f t="shared" si="70"/>
        <v>4.6559999999999997</v>
      </c>
    </row>
    <row r="256" spans="1:15" ht="15.75" customHeight="1">
      <c r="A256" s="181"/>
      <c r="B256" s="64">
        <f t="shared" si="71"/>
        <v>2</v>
      </c>
      <c r="C256" s="72" t="s">
        <v>65</v>
      </c>
      <c r="D256" s="43" t="s">
        <v>65</v>
      </c>
      <c r="E256" s="8">
        <v>0.2</v>
      </c>
      <c r="F256" s="53">
        <f t="shared" si="73"/>
        <v>194</v>
      </c>
      <c r="G256" s="49">
        <v>72</v>
      </c>
      <c r="H256" s="5">
        <f t="shared" si="68"/>
        <v>14.4</v>
      </c>
      <c r="I256" s="7">
        <f t="shared" si="69"/>
        <v>2793.6000000000004</v>
      </c>
      <c r="J256" s="9">
        <f t="shared" si="70"/>
        <v>38.800000000000004</v>
      </c>
      <c r="L256"/>
      <c r="M256"/>
      <c r="N256"/>
      <c r="O256"/>
    </row>
    <row r="257" spans="1:12" ht="15.75" customHeight="1">
      <c r="A257" s="181"/>
      <c r="B257" s="64">
        <f t="shared" si="71"/>
        <v>2</v>
      </c>
      <c r="C257" s="3" t="s">
        <v>38</v>
      </c>
      <c r="D257" s="46" t="s">
        <v>38</v>
      </c>
      <c r="E257" s="6">
        <v>0.04</v>
      </c>
      <c r="F257" s="53">
        <f t="shared" si="73"/>
        <v>194</v>
      </c>
      <c r="G257" s="49">
        <v>32</v>
      </c>
      <c r="H257" s="4">
        <f t="shared" si="68"/>
        <v>1.28</v>
      </c>
      <c r="I257" s="7">
        <f t="shared" si="69"/>
        <v>248.32</v>
      </c>
      <c r="J257" s="9">
        <f t="shared" si="70"/>
        <v>7.76</v>
      </c>
    </row>
    <row r="258" spans="1:12" ht="15.75" customHeight="1">
      <c r="A258" s="197"/>
      <c r="B258" s="64">
        <f t="shared" si="71"/>
        <v>2</v>
      </c>
      <c r="C258" s="70" t="s">
        <v>22</v>
      </c>
      <c r="D258" s="44" t="s">
        <v>22</v>
      </c>
      <c r="E258" s="6">
        <v>0.05</v>
      </c>
      <c r="F258" s="53">
        <f t="shared" si="73"/>
        <v>194</v>
      </c>
      <c r="G258" s="50">
        <v>88</v>
      </c>
      <c r="H258" s="4">
        <f t="shared" si="68"/>
        <v>4.4000000000000004</v>
      </c>
      <c r="I258" s="7">
        <f t="shared" si="69"/>
        <v>853.60000000000014</v>
      </c>
      <c r="J258" s="9">
        <f t="shared" si="70"/>
        <v>9.7000000000000011</v>
      </c>
    </row>
    <row r="259" spans="1:12" ht="15.75" customHeight="1">
      <c r="A259" s="210" t="s">
        <v>41</v>
      </c>
      <c r="B259" s="210"/>
      <c r="C259" s="210"/>
      <c r="D259" s="210"/>
      <c r="E259" s="68"/>
      <c r="F259" s="68"/>
      <c r="G259" s="68"/>
      <c r="H259" s="2">
        <f>SUM(H234:H258)</f>
        <v>61.000000000000014</v>
      </c>
      <c r="I259" s="2">
        <f t="shared" ref="I259:J259" si="74">SUM(I234:I258)</f>
        <v>11834.000000000002</v>
      </c>
      <c r="J259" s="2">
        <f t="shared" si="74"/>
        <v>188.09828484848484</v>
      </c>
    </row>
    <row r="260" spans="1:12" customFormat="1" ht="15.75" customHeight="1"/>
    <row r="261" spans="1:12" customFormat="1" ht="15.75" customHeight="1"/>
    <row r="262" spans="1:12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>
      <c r="A263" s="180" t="s">
        <v>84</v>
      </c>
      <c r="B263" s="61">
        <v>2</v>
      </c>
      <c r="C263" s="226" t="s">
        <v>5</v>
      </c>
      <c r="D263" s="41" t="s">
        <v>6</v>
      </c>
      <c r="E263" s="8">
        <v>2.5999999999999999E-2</v>
      </c>
      <c r="F263" s="49">
        <f>B263*97</f>
        <v>194</v>
      </c>
      <c r="G263" s="49">
        <v>20</v>
      </c>
      <c r="H263" s="5">
        <f>G263*E263</f>
        <v>0.52</v>
      </c>
      <c r="I263" s="7">
        <f>J263*G263</f>
        <v>100.88</v>
      </c>
      <c r="J263" s="9">
        <f>F263*E263</f>
        <v>5.0439999999999996</v>
      </c>
      <c r="L263" s="18"/>
    </row>
    <row r="264" spans="1:12" ht="15.75" customHeight="1">
      <c r="A264" s="181"/>
      <c r="B264" s="64">
        <f>B263</f>
        <v>2</v>
      </c>
      <c r="C264" s="227"/>
      <c r="D264" s="41" t="s">
        <v>7</v>
      </c>
      <c r="E264" s="8">
        <v>6.0000000000000001E-3</v>
      </c>
      <c r="F264" s="53">
        <f>F263</f>
        <v>194</v>
      </c>
      <c r="G264" s="49">
        <v>90</v>
      </c>
      <c r="H264" s="5">
        <f t="shared" ref="H264:H268" si="75">G264*E264</f>
        <v>0.54</v>
      </c>
      <c r="I264" s="7">
        <f t="shared" ref="I264:I268" si="76">J264*G264</f>
        <v>104.75999999999999</v>
      </c>
      <c r="J264" s="9">
        <f t="shared" ref="J264:J268" si="77">F264*E264</f>
        <v>1.1639999999999999</v>
      </c>
      <c r="L264" s="18"/>
    </row>
    <row r="265" spans="1:12" ht="15.75" customHeight="1">
      <c r="A265" s="181"/>
      <c r="B265" s="64">
        <f t="shared" ref="B265:B280" si="78">B264</f>
        <v>2</v>
      </c>
      <c r="C265" s="227"/>
      <c r="D265" s="41" t="s">
        <v>8</v>
      </c>
      <c r="E265" s="8">
        <v>3.5000000000000003E-2</v>
      </c>
      <c r="F265" s="53">
        <f t="shared" ref="F265:F280" si="79">F264</f>
        <v>194</v>
      </c>
      <c r="G265" s="49">
        <v>28</v>
      </c>
      <c r="H265" s="5">
        <f t="shared" si="75"/>
        <v>0.98000000000000009</v>
      </c>
      <c r="I265" s="7">
        <f t="shared" si="76"/>
        <v>190.12000000000003</v>
      </c>
      <c r="J265" s="9">
        <f t="shared" si="77"/>
        <v>6.7900000000000009</v>
      </c>
      <c r="L265" s="18"/>
    </row>
    <row r="266" spans="1:12" ht="15.75" customHeight="1">
      <c r="A266" s="181"/>
      <c r="B266" s="64">
        <f t="shared" si="78"/>
        <v>2</v>
      </c>
      <c r="C266" s="227"/>
      <c r="D266" s="41" t="s">
        <v>10</v>
      </c>
      <c r="E266" s="8">
        <v>2.5000000000000001E-2</v>
      </c>
      <c r="F266" s="53">
        <f t="shared" si="79"/>
        <v>194</v>
      </c>
      <c r="G266" s="49">
        <v>86</v>
      </c>
      <c r="H266" s="5">
        <f t="shared" si="75"/>
        <v>2.15</v>
      </c>
      <c r="I266" s="7">
        <f t="shared" si="76"/>
        <v>417.1</v>
      </c>
      <c r="J266" s="9">
        <f t="shared" si="77"/>
        <v>4.8500000000000005</v>
      </c>
      <c r="L266" s="18"/>
    </row>
    <row r="267" spans="1:12" ht="15.75" customHeight="1">
      <c r="A267" s="181"/>
      <c r="B267" s="64">
        <f t="shared" si="78"/>
        <v>2</v>
      </c>
      <c r="C267" s="227"/>
      <c r="D267" s="41" t="s">
        <v>9</v>
      </c>
      <c r="E267" s="8">
        <v>1.9E-2</v>
      </c>
      <c r="F267" s="53">
        <f t="shared" si="79"/>
        <v>194</v>
      </c>
      <c r="G267" s="49">
        <v>44</v>
      </c>
      <c r="H267" s="5">
        <f t="shared" si="75"/>
        <v>0.83599999999999997</v>
      </c>
      <c r="I267" s="7">
        <f t="shared" si="76"/>
        <v>162.184</v>
      </c>
      <c r="J267" s="9">
        <f t="shared" si="77"/>
        <v>3.6859999999999999</v>
      </c>
      <c r="L267" s="18"/>
    </row>
    <row r="268" spans="1:12" ht="15.75" customHeight="1">
      <c r="A268" s="181"/>
      <c r="B268" s="64">
        <f t="shared" si="78"/>
        <v>2</v>
      </c>
      <c r="C268" s="228"/>
      <c r="D268" s="41" t="s">
        <v>11</v>
      </c>
      <c r="E268" s="8">
        <v>1.7999999999999999E-2</v>
      </c>
      <c r="F268" s="53">
        <f t="shared" si="79"/>
        <v>194</v>
      </c>
      <c r="G268" s="49">
        <v>28</v>
      </c>
      <c r="H268" s="5">
        <f t="shared" si="75"/>
        <v>0.504</v>
      </c>
      <c r="I268" s="7">
        <f t="shared" si="76"/>
        <v>97.775999999999982</v>
      </c>
      <c r="J268" s="9">
        <f t="shared" si="77"/>
        <v>3.4919999999999995</v>
      </c>
      <c r="L268" s="18"/>
    </row>
    <row r="269" spans="1:12" ht="15.75" customHeight="1">
      <c r="A269" s="181"/>
      <c r="B269" s="64">
        <f t="shared" si="78"/>
        <v>2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79"/>
        <v>194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6442.3520000000008</v>
      </c>
      <c r="J269" s="9">
        <f>F269*E269</f>
        <v>19.52227878787879</v>
      </c>
    </row>
    <row r="270" spans="1:12" ht="15.75" customHeight="1">
      <c r="A270" s="181"/>
      <c r="B270" s="64">
        <f t="shared" si="78"/>
        <v>2</v>
      </c>
      <c r="C270" s="227"/>
      <c r="D270" s="41" t="s">
        <v>57</v>
      </c>
      <c r="E270" s="6">
        <v>0.03</v>
      </c>
      <c r="F270" s="53">
        <f t="shared" si="79"/>
        <v>194</v>
      </c>
      <c r="G270" s="51">
        <v>120</v>
      </c>
      <c r="H270" s="4">
        <f t="shared" ref="H270:H272" si="80">G270*E270</f>
        <v>3.5999999999999996</v>
      </c>
      <c r="I270" s="7">
        <f t="shared" ref="I270:I272" si="81">J270*G270</f>
        <v>698.4</v>
      </c>
      <c r="J270" s="9">
        <f t="shared" ref="J270:J280" si="82">F270*E270</f>
        <v>5.8199999999999994</v>
      </c>
    </row>
    <row r="271" spans="1:12" ht="15.75" customHeight="1">
      <c r="A271" s="181"/>
      <c r="B271" s="64">
        <f t="shared" si="78"/>
        <v>2</v>
      </c>
      <c r="C271" s="227"/>
      <c r="D271" s="41" t="s">
        <v>32</v>
      </c>
      <c r="E271" s="6">
        <v>1.2E-2</v>
      </c>
      <c r="F271" s="53">
        <f t="shared" si="79"/>
        <v>194</v>
      </c>
      <c r="G271" s="51">
        <v>170</v>
      </c>
      <c r="H271" s="4">
        <f t="shared" si="80"/>
        <v>2.04</v>
      </c>
      <c r="I271" s="7">
        <f t="shared" si="81"/>
        <v>395.76</v>
      </c>
      <c r="J271" s="9">
        <f t="shared" si="82"/>
        <v>2.3279999999999998</v>
      </c>
    </row>
    <row r="272" spans="1:12" ht="15.75" customHeight="1">
      <c r="A272" s="181"/>
      <c r="B272" s="64">
        <f t="shared" si="78"/>
        <v>2</v>
      </c>
      <c r="C272" s="227"/>
      <c r="D272" s="41" t="s">
        <v>24</v>
      </c>
      <c r="E272" s="6">
        <v>2E-3</v>
      </c>
      <c r="F272" s="53">
        <f t="shared" si="79"/>
        <v>194</v>
      </c>
      <c r="G272" s="49">
        <v>200</v>
      </c>
      <c r="H272" s="4">
        <f t="shared" si="80"/>
        <v>0.4</v>
      </c>
      <c r="I272" s="7">
        <f t="shared" si="81"/>
        <v>77.600000000000009</v>
      </c>
      <c r="J272" s="9">
        <f t="shared" si="82"/>
        <v>0.38800000000000001</v>
      </c>
    </row>
    <row r="273" spans="1:15" ht="15.75" customHeight="1">
      <c r="A273" s="181"/>
      <c r="B273" s="64">
        <f t="shared" si="78"/>
        <v>2</v>
      </c>
      <c r="C273" s="228"/>
      <c r="D273" s="41" t="s">
        <v>79</v>
      </c>
      <c r="E273" s="6">
        <v>0.2</v>
      </c>
      <c r="F273" s="53">
        <f t="shared" si="79"/>
        <v>194</v>
      </c>
      <c r="G273" s="49"/>
      <c r="H273" s="4"/>
      <c r="I273" s="7"/>
      <c r="J273" s="9">
        <f t="shared" si="82"/>
        <v>38.800000000000004</v>
      </c>
    </row>
    <row r="274" spans="1:15" ht="15.75" customHeight="1">
      <c r="A274" s="181"/>
      <c r="B274" s="64">
        <f t="shared" si="78"/>
        <v>2</v>
      </c>
      <c r="C274" s="226" t="s">
        <v>82</v>
      </c>
      <c r="D274" s="41" t="s">
        <v>8</v>
      </c>
      <c r="E274" s="6">
        <v>0.2</v>
      </c>
      <c r="F274" s="53">
        <f t="shared" si="79"/>
        <v>194</v>
      </c>
      <c r="G274" s="49">
        <v>28</v>
      </c>
      <c r="H274" s="4">
        <f t="shared" ref="H274:H276" si="83">G274*E274</f>
        <v>5.6000000000000005</v>
      </c>
      <c r="I274" s="7">
        <f t="shared" ref="I274:I278" si="84">J274*G274</f>
        <v>1086.4000000000001</v>
      </c>
      <c r="J274" s="9">
        <f t="shared" si="82"/>
        <v>38.800000000000004</v>
      </c>
    </row>
    <row r="275" spans="1:15" ht="15.75" customHeight="1">
      <c r="A275" s="181"/>
      <c r="B275" s="64">
        <f t="shared" si="78"/>
        <v>2</v>
      </c>
      <c r="C275" s="228"/>
      <c r="D275" s="41" t="s">
        <v>27</v>
      </c>
      <c r="E275" s="6">
        <v>5.0000000000000001E-3</v>
      </c>
      <c r="F275" s="53">
        <f t="shared" si="79"/>
        <v>194</v>
      </c>
      <c r="G275" s="49">
        <v>710</v>
      </c>
      <c r="H275" s="4">
        <f t="shared" si="83"/>
        <v>3.5500000000000003</v>
      </c>
      <c r="I275" s="7">
        <f t="shared" si="84"/>
        <v>688.69999999999993</v>
      </c>
      <c r="J275" s="9">
        <f t="shared" si="82"/>
        <v>0.97</v>
      </c>
    </row>
    <row r="276" spans="1:15" ht="15.75" customHeight="1">
      <c r="A276" s="181"/>
      <c r="B276" s="64">
        <f t="shared" si="78"/>
        <v>2</v>
      </c>
      <c r="C276" s="218" t="s">
        <v>97</v>
      </c>
      <c r="D276" s="41" t="s">
        <v>29</v>
      </c>
      <c r="E276" s="6">
        <v>4.5999999999999999E-2</v>
      </c>
      <c r="F276" s="53">
        <f t="shared" si="79"/>
        <v>194</v>
      </c>
      <c r="G276" s="51">
        <v>100</v>
      </c>
      <c r="H276" s="4">
        <f t="shared" si="83"/>
        <v>4.5999999999999996</v>
      </c>
      <c r="I276" s="7">
        <f t="shared" si="84"/>
        <v>892.4</v>
      </c>
      <c r="J276" s="9">
        <f t="shared" si="82"/>
        <v>8.9239999999999995</v>
      </c>
    </row>
    <row r="277" spans="1:15" ht="15.75" customHeight="1">
      <c r="A277" s="181"/>
      <c r="B277" s="64">
        <f t="shared" si="78"/>
        <v>2</v>
      </c>
      <c r="C277" s="219"/>
      <c r="D277" s="41" t="s">
        <v>12</v>
      </c>
      <c r="E277" s="6">
        <v>2.4E-2</v>
      </c>
      <c r="F277" s="53">
        <f t="shared" si="79"/>
        <v>194</v>
      </c>
      <c r="G277" s="49">
        <v>46</v>
      </c>
      <c r="H277" s="4">
        <f>G277*E277</f>
        <v>1.1040000000000001</v>
      </c>
      <c r="I277" s="7">
        <f t="shared" si="84"/>
        <v>214.17599999999999</v>
      </c>
      <c r="J277" s="9">
        <f t="shared" si="82"/>
        <v>4.6559999999999997</v>
      </c>
    </row>
    <row r="278" spans="1:15" ht="15.75" customHeight="1">
      <c r="A278" s="181"/>
      <c r="B278" s="64">
        <f t="shared" si="78"/>
        <v>2</v>
      </c>
      <c r="C278" s="219"/>
      <c r="D278" s="41" t="s">
        <v>13</v>
      </c>
      <c r="E278" s="45">
        <v>2.0000000000000001E-4</v>
      </c>
      <c r="F278" s="53">
        <f t="shared" si="79"/>
        <v>194</v>
      </c>
      <c r="G278" s="49">
        <v>440</v>
      </c>
      <c r="H278" s="4">
        <f t="shared" ref="H278" si="85">G278*E278</f>
        <v>8.8000000000000009E-2</v>
      </c>
      <c r="I278" s="7">
        <f t="shared" si="84"/>
        <v>17.071999999999999</v>
      </c>
      <c r="J278" s="9">
        <f t="shared" si="82"/>
        <v>3.8800000000000001E-2</v>
      </c>
      <c r="L278"/>
      <c r="M278"/>
      <c r="N278"/>
      <c r="O278"/>
    </row>
    <row r="279" spans="1:15" ht="15.75" customHeight="1">
      <c r="A279" s="181"/>
      <c r="B279" s="64">
        <f t="shared" si="78"/>
        <v>2</v>
      </c>
      <c r="C279" s="220"/>
      <c r="D279" s="41" t="s">
        <v>79</v>
      </c>
      <c r="E279" s="6">
        <v>0.17199999999999999</v>
      </c>
      <c r="F279" s="53">
        <f t="shared" si="79"/>
        <v>194</v>
      </c>
      <c r="G279" s="49"/>
      <c r="H279" s="4"/>
      <c r="I279" s="7"/>
      <c r="J279" s="9">
        <f t="shared" si="82"/>
        <v>33.367999999999995</v>
      </c>
      <c r="L279"/>
      <c r="M279"/>
      <c r="N279"/>
      <c r="O279"/>
    </row>
    <row r="280" spans="1:15" ht="15.75" customHeight="1">
      <c r="A280" s="181"/>
      <c r="B280" s="64">
        <f t="shared" si="78"/>
        <v>2</v>
      </c>
      <c r="C280" s="3" t="s">
        <v>38</v>
      </c>
      <c r="D280" s="46" t="s">
        <v>38</v>
      </c>
      <c r="E280" s="6">
        <v>0.04</v>
      </c>
      <c r="F280" s="53">
        <f t="shared" si="79"/>
        <v>194</v>
      </c>
      <c r="G280" s="49">
        <v>32</v>
      </c>
      <c r="H280" s="4">
        <f>G280*E280</f>
        <v>1.28</v>
      </c>
      <c r="I280" s="7">
        <f t="shared" ref="I280" si="86">J280*G280</f>
        <v>248.32</v>
      </c>
      <c r="J280" s="9">
        <f t="shared" si="82"/>
        <v>7.76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68"/>
      <c r="F281" s="68"/>
      <c r="G281" s="68"/>
      <c r="H281" s="2">
        <f>SUM(H263:H280)</f>
        <v>61.000000000000007</v>
      </c>
      <c r="I281" s="2">
        <f>SUM(I263:I280)</f>
        <v>11834</v>
      </c>
      <c r="J281" s="2">
        <f>SUM(J263:J280)</f>
        <v>186.40107878787882</v>
      </c>
    </row>
    <row r="282" spans="1:15" ht="15.75" customHeight="1">
      <c r="A282" s="180" t="s">
        <v>85</v>
      </c>
      <c r="B282" s="61">
        <v>2</v>
      </c>
      <c r="C282" s="217" t="s">
        <v>100</v>
      </c>
      <c r="D282" s="41" t="s">
        <v>4</v>
      </c>
      <c r="E282" s="6">
        <v>0.06</v>
      </c>
      <c r="F282" s="49">
        <f>B282*62</f>
        <v>124</v>
      </c>
      <c r="G282" s="51">
        <v>25</v>
      </c>
      <c r="H282" s="4">
        <f>G282*E282</f>
        <v>1.5</v>
      </c>
      <c r="I282" s="7">
        <f>J282*G282</f>
        <v>186</v>
      </c>
      <c r="J282" s="9">
        <f>F282*E282</f>
        <v>7.4399999999999995</v>
      </c>
    </row>
    <row r="283" spans="1:15" ht="15.75" customHeight="1">
      <c r="A283" s="181"/>
      <c r="B283" s="64">
        <f>B282</f>
        <v>2</v>
      </c>
      <c r="C283" s="217"/>
      <c r="D283" s="41" t="s">
        <v>9</v>
      </c>
      <c r="E283" s="6">
        <v>8.0000000000000002E-3</v>
      </c>
      <c r="F283" s="53">
        <f>F282</f>
        <v>124</v>
      </c>
      <c r="G283" s="51">
        <v>44</v>
      </c>
      <c r="H283" s="4">
        <f t="shared" ref="H283:H291" si="87">G283*E283</f>
        <v>0.35199999999999998</v>
      </c>
      <c r="I283" s="7">
        <f t="shared" ref="I283:I303" si="88">J283*G283</f>
        <v>43.647999999999996</v>
      </c>
      <c r="J283" s="9">
        <f t="shared" ref="J283:J303" si="89">F283*E283</f>
        <v>0.99199999999999999</v>
      </c>
    </row>
    <row r="284" spans="1:15" ht="15.75" customHeight="1">
      <c r="A284" s="181"/>
      <c r="B284" s="64">
        <f t="shared" ref="B284:B303" si="90">B283</f>
        <v>2</v>
      </c>
      <c r="C284" s="217"/>
      <c r="D284" s="42" t="s">
        <v>13</v>
      </c>
      <c r="E284" s="45">
        <v>2.0000000000000001E-4</v>
      </c>
      <c r="F284" s="53">
        <f t="shared" ref="F284:F303" si="91">F283</f>
        <v>124</v>
      </c>
      <c r="G284" s="51">
        <v>440</v>
      </c>
      <c r="H284" s="4">
        <f t="shared" si="87"/>
        <v>8.8000000000000009E-2</v>
      </c>
      <c r="I284" s="7">
        <f t="shared" si="88"/>
        <v>10.912000000000001</v>
      </c>
      <c r="J284" s="9">
        <f t="shared" si="89"/>
        <v>2.4800000000000003E-2</v>
      </c>
    </row>
    <row r="285" spans="1:15" ht="15.75" customHeight="1">
      <c r="A285" s="181"/>
      <c r="B285" s="64">
        <f t="shared" si="90"/>
        <v>2</v>
      </c>
      <c r="C285" s="217"/>
      <c r="D285" s="41" t="s">
        <v>12</v>
      </c>
      <c r="E285" s="6">
        <v>3.0000000000000001E-3</v>
      </c>
      <c r="F285" s="53">
        <f t="shared" si="91"/>
        <v>124</v>
      </c>
      <c r="G285" s="51">
        <v>46</v>
      </c>
      <c r="H285" s="4">
        <f t="shared" si="87"/>
        <v>0.13800000000000001</v>
      </c>
      <c r="I285" s="7">
        <f t="shared" si="88"/>
        <v>17.111999999999998</v>
      </c>
      <c r="J285" s="9">
        <f t="shared" si="89"/>
        <v>0.372</v>
      </c>
    </row>
    <row r="286" spans="1:15" ht="15.75" customHeight="1">
      <c r="A286" s="181"/>
      <c r="B286" s="64">
        <f t="shared" si="90"/>
        <v>2</v>
      </c>
      <c r="C286" s="217"/>
      <c r="D286" s="42" t="s">
        <v>7</v>
      </c>
      <c r="E286" s="6">
        <v>3.0000000000000001E-3</v>
      </c>
      <c r="F286" s="53">
        <f t="shared" si="91"/>
        <v>124</v>
      </c>
      <c r="G286" s="49">
        <v>90</v>
      </c>
      <c r="H286" s="4">
        <f t="shared" si="87"/>
        <v>0.27</v>
      </c>
      <c r="I286" s="7">
        <f t="shared" si="88"/>
        <v>33.479999999999997</v>
      </c>
      <c r="J286" s="9">
        <f t="shared" si="89"/>
        <v>0.372</v>
      </c>
    </row>
    <row r="287" spans="1:15" ht="15.75" customHeight="1">
      <c r="A287" s="181"/>
      <c r="B287" s="64">
        <f t="shared" si="90"/>
        <v>2</v>
      </c>
      <c r="C287" s="218" t="s">
        <v>23</v>
      </c>
      <c r="D287" s="41" t="s">
        <v>8</v>
      </c>
      <c r="E287" s="6">
        <v>0.1</v>
      </c>
      <c r="F287" s="53">
        <f t="shared" si="91"/>
        <v>124</v>
      </c>
      <c r="G287" s="49">
        <v>28</v>
      </c>
      <c r="H287" s="4">
        <f t="shared" si="87"/>
        <v>2.8000000000000003</v>
      </c>
      <c r="I287" s="7">
        <f t="shared" si="88"/>
        <v>347.2</v>
      </c>
      <c r="J287" s="9">
        <f t="shared" si="89"/>
        <v>12.4</v>
      </c>
    </row>
    <row r="288" spans="1:15" ht="15.75" customHeight="1">
      <c r="A288" s="181"/>
      <c r="B288" s="64">
        <f t="shared" si="90"/>
        <v>2</v>
      </c>
      <c r="C288" s="219"/>
      <c r="D288" s="41" t="s">
        <v>18</v>
      </c>
      <c r="E288" s="6">
        <v>0.02</v>
      </c>
      <c r="F288" s="53">
        <f t="shared" si="91"/>
        <v>124</v>
      </c>
      <c r="G288" s="49">
        <v>52</v>
      </c>
      <c r="H288" s="4">
        <f t="shared" si="87"/>
        <v>1.04</v>
      </c>
      <c r="I288" s="7">
        <f t="shared" si="88"/>
        <v>128.96</v>
      </c>
      <c r="J288" s="9">
        <f t="shared" si="89"/>
        <v>2.48</v>
      </c>
    </row>
    <row r="289" spans="1:15" ht="15.75" customHeight="1">
      <c r="A289" s="181"/>
      <c r="B289" s="64">
        <f t="shared" si="90"/>
        <v>2</v>
      </c>
      <c r="C289" s="219"/>
      <c r="D289" s="41" t="s">
        <v>9</v>
      </c>
      <c r="E289" s="6">
        <v>1.3000000000000001E-2</v>
      </c>
      <c r="F289" s="53">
        <f t="shared" si="91"/>
        <v>124</v>
      </c>
      <c r="G289" s="49">
        <v>44</v>
      </c>
      <c r="H289" s="4">
        <f t="shared" si="87"/>
        <v>0.57200000000000006</v>
      </c>
      <c r="I289" s="7">
        <f t="shared" si="88"/>
        <v>70.927999999999997</v>
      </c>
      <c r="J289" s="9">
        <f t="shared" si="89"/>
        <v>1.6120000000000001</v>
      </c>
    </row>
    <row r="290" spans="1:15" ht="15.75" customHeight="1">
      <c r="A290" s="181"/>
      <c r="B290" s="64">
        <f t="shared" si="90"/>
        <v>2</v>
      </c>
      <c r="C290" s="219"/>
      <c r="D290" s="42" t="s">
        <v>11</v>
      </c>
      <c r="E290" s="6">
        <v>1.2E-2</v>
      </c>
      <c r="F290" s="53">
        <f t="shared" si="91"/>
        <v>124</v>
      </c>
      <c r="G290" s="49">
        <v>28</v>
      </c>
      <c r="H290" s="4">
        <f t="shared" si="87"/>
        <v>0.33600000000000002</v>
      </c>
      <c r="I290" s="7">
        <f t="shared" si="88"/>
        <v>41.664000000000001</v>
      </c>
      <c r="J290" s="9">
        <f t="shared" si="89"/>
        <v>1.488</v>
      </c>
      <c r="L290"/>
      <c r="M290"/>
      <c r="N290"/>
      <c r="O290"/>
    </row>
    <row r="291" spans="1:15" ht="15.75" customHeight="1">
      <c r="A291" s="181"/>
      <c r="B291" s="64">
        <f t="shared" si="90"/>
        <v>2</v>
      </c>
      <c r="C291" s="219"/>
      <c r="D291" s="42" t="s">
        <v>7</v>
      </c>
      <c r="E291" s="6">
        <v>5.0000000000000001E-3</v>
      </c>
      <c r="F291" s="53">
        <f t="shared" si="91"/>
        <v>124</v>
      </c>
      <c r="G291" s="49">
        <v>90</v>
      </c>
      <c r="H291" s="4">
        <f t="shared" si="87"/>
        <v>0.45</v>
      </c>
      <c r="I291" s="7">
        <f t="shared" si="88"/>
        <v>55.8</v>
      </c>
      <c r="J291" s="9">
        <f t="shared" si="89"/>
        <v>0.62</v>
      </c>
      <c r="L291"/>
      <c r="M291"/>
      <c r="N291"/>
      <c r="O291"/>
    </row>
    <row r="292" spans="1:15" ht="15.75" customHeight="1">
      <c r="A292" s="181"/>
      <c r="B292" s="64">
        <f t="shared" si="90"/>
        <v>2</v>
      </c>
      <c r="C292" s="220"/>
      <c r="D292" s="42" t="s">
        <v>79</v>
      </c>
      <c r="E292" s="6">
        <v>0.17499999999999999</v>
      </c>
      <c r="F292" s="53">
        <f t="shared" si="91"/>
        <v>124</v>
      </c>
      <c r="G292" s="50"/>
      <c r="H292" s="5"/>
      <c r="I292" s="7"/>
      <c r="J292" s="6">
        <f t="shared" si="89"/>
        <v>21.7</v>
      </c>
      <c r="L292"/>
      <c r="M292"/>
      <c r="N292"/>
      <c r="O292"/>
    </row>
    <row r="293" spans="1:15" ht="15.75" customHeight="1">
      <c r="A293" s="181"/>
      <c r="B293" s="64">
        <f t="shared" si="90"/>
        <v>2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1"/>
        <v>124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3296.1680000000006</v>
      </c>
      <c r="J293" s="9">
        <f t="shared" si="89"/>
        <v>16.647313131313133</v>
      </c>
      <c r="L293"/>
      <c r="M293"/>
      <c r="N293"/>
      <c r="O293"/>
    </row>
    <row r="294" spans="1:15" ht="15.75" customHeight="1">
      <c r="A294" s="181"/>
      <c r="B294" s="64">
        <f t="shared" si="90"/>
        <v>2</v>
      </c>
      <c r="C294" s="222"/>
      <c r="D294" s="41" t="s">
        <v>9</v>
      </c>
      <c r="E294" s="6">
        <v>0.02</v>
      </c>
      <c r="F294" s="53">
        <f t="shared" si="91"/>
        <v>124</v>
      </c>
      <c r="G294" s="51">
        <v>44</v>
      </c>
      <c r="H294" s="4">
        <f>G294*E294</f>
        <v>0.88</v>
      </c>
      <c r="I294" s="7">
        <f t="shared" si="88"/>
        <v>109.12</v>
      </c>
      <c r="J294" s="9">
        <f t="shared" si="89"/>
        <v>2.48</v>
      </c>
      <c r="L294"/>
      <c r="M294"/>
      <c r="N294"/>
      <c r="O294"/>
    </row>
    <row r="295" spans="1:15" ht="15.75" customHeight="1">
      <c r="A295" s="181"/>
      <c r="B295" s="64">
        <f t="shared" si="90"/>
        <v>2</v>
      </c>
      <c r="C295" s="222"/>
      <c r="D295" s="42" t="s">
        <v>11</v>
      </c>
      <c r="E295" s="6">
        <v>1.2999999999999999E-2</v>
      </c>
      <c r="F295" s="53">
        <f t="shared" si="91"/>
        <v>124</v>
      </c>
      <c r="G295" s="49">
        <v>28</v>
      </c>
      <c r="H295" s="4">
        <f t="shared" ref="H295" si="92">G295*E295</f>
        <v>0.36399999999999999</v>
      </c>
      <c r="I295" s="7">
        <f t="shared" si="88"/>
        <v>45.135999999999996</v>
      </c>
      <c r="J295" s="9">
        <f t="shared" si="89"/>
        <v>1.6119999999999999</v>
      </c>
      <c r="L295"/>
      <c r="M295"/>
      <c r="N295"/>
      <c r="O295"/>
    </row>
    <row r="296" spans="1:15" ht="15.75" customHeight="1">
      <c r="A296" s="181"/>
      <c r="B296" s="64">
        <f t="shared" si="90"/>
        <v>2</v>
      </c>
      <c r="C296" s="222"/>
      <c r="D296" s="42" t="s">
        <v>27</v>
      </c>
      <c r="E296" s="6">
        <v>0.01</v>
      </c>
      <c r="F296" s="53">
        <f t="shared" si="91"/>
        <v>124</v>
      </c>
      <c r="G296" s="49">
        <v>710</v>
      </c>
      <c r="H296" s="4">
        <f>G296*E296</f>
        <v>7.1000000000000005</v>
      </c>
      <c r="I296" s="7">
        <f t="shared" si="88"/>
        <v>880.4</v>
      </c>
      <c r="J296" s="9">
        <f t="shared" si="89"/>
        <v>1.24</v>
      </c>
    </row>
    <row r="297" spans="1:15" ht="15.75" customHeight="1">
      <c r="A297" s="181"/>
      <c r="B297" s="64">
        <f t="shared" si="90"/>
        <v>2</v>
      </c>
      <c r="C297" s="223"/>
      <c r="D297" s="42" t="s">
        <v>87</v>
      </c>
      <c r="E297" s="6">
        <v>5.8000000000000003E-2</v>
      </c>
      <c r="F297" s="53">
        <f t="shared" si="91"/>
        <v>124</v>
      </c>
      <c r="G297" s="49">
        <v>82</v>
      </c>
      <c r="H297" s="4">
        <f>G297*E297</f>
        <v>4.7560000000000002</v>
      </c>
      <c r="I297" s="7">
        <f>J297*G297</f>
        <v>589.74400000000003</v>
      </c>
      <c r="J297" s="9">
        <f>F297*E297</f>
        <v>7.1920000000000002</v>
      </c>
    </row>
    <row r="298" spans="1:15" ht="15.75" customHeight="1">
      <c r="A298" s="181"/>
      <c r="B298" s="64">
        <f t="shared" si="90"/>
        <v>2</v>
      </c>
      <c r="C298" s="218" t="s">
        <v>92</v>
      </c>
      <c r="D298" s="41" t="s">
        <v>25</v>
      </c>
      <c r="E298" s="6">
        <v>4.5999999999999999E-2</v>
      </c>
      <c r="F298" s="53">
        <f t="shared" si="91"/>
        <v>124</v>
      </c>
      <c r="G298" s="62">
        <v>150</v>
      </c>
      <c r="H298" s="48">
        <f>G298*E298</f>
        <v>6.8999999999999995</v>
      </c>
      <c r="I298" s="48">
        <f>J298*G298</f>
        <v>855.59999999999991</v>
      </c>
      <c r="J298" s="6">
        <f>F298*E298</f>
        <v>5.7039999999999997</v>
      </c>
    </row>
    <row r="299" spans="1:15" s="17" customFormat="1" ht="15.75" customHeight="1">
      <c r="A299" s="181"/>
      <c r="B299" s="64">
        <f t="shared" si="90"/>
        <v>2</v>
      </c>
      <c r="C299" s="219"/>
      <c r="D299" s="41" t="s">
        <v>12</v>
      </c>
      <c r="E299" s="6">
        <v>2.4E-2</v>
      </c>
      <c r="F299" s="53">
        <f t="shared" si="91"/>
        <v>124</v>
      </c>
      <c r="G299" s="49">
        <v>46</v>
      </c>
      <c r="H299" s="4">
        <f t="shared" ref="H299:H302" si="93">G299*E299</f>
        <v>1.1040000000000001</v>
      </c>
      <c r="I299" s="7">
        <f t="shared" si="88"/>
        <v>136.89599999999999</v>
      </c>
      <c r="J299" s="9">
        <f t="shared" si="89"/>
        <v>2.976</v>
      </c>
      <c r="K299"/>
      <c r="L299" s="19"/>
      <c r="N299" s="25"/>
    </row>
    <row r="300" spans="1:15" ht="15.75" customHeight="1">
      <c r="A300" s="181"/>
      <c r="B300" s="64">
        <f t="shared" si="90"/>
        <v>2</v>
      </c>
      <c r="C300" s="219"/>
      <c r="D300" s="41" t="s">
        <v>13</v>
      </c>
      <c r="E300" s="45">
        <v>2.0000000000000001E-4</v>
      </c>
      <c r="F300" s="53">
        <f t="shared" si="91"/>
        <v>124</v>
      </c>
      <c r="G300" s="49">
        <v>440</v>
      </c>
      <c r="H300" s="4">
        <f t="shared" si="93"/>
        <v>8.8000000000000009E-2</v>
      </c>
      <c r="I300" s="7">
        <f t="shared" si="88"/>
        <v>10.912000000000001</v>
      </c>
      <c r="J300" s="9">
        <f t="shared" si="89"/>
        <v>2.4800000000000003E-2</v>
      </c>
    </row>
    <row r="301" spans="1:15" ht="15.75" customHeight="1">
      <c r="A301" s="181"/>
      <c r="B301" s="64">
        <f t="shared" si="90"/>
        <v>2</v>
      </c>
      <c r="C301" s="220"/>
      <c r="D301" s="41" t="s">
        <v>79</v>
      </c>
      <c r="E301" s="6">
        <v>0.17199999999999999</v>
      </c>
      <c r="F301" s="53">
        <f t="shared" si="91"/>
        <v>124</v>
      </c>
      <c r="G301" s="49"/>
      <c r="H301" s="4"/>
      <c r="I301" s="7"/>
      <c r="J301" s="9">
        <f t="shared" si="89"/>
        <v>21.327999999999999</v>
      </c>
      <c r="M301"/>
      <c r="N301"/>
      <c r="O301"/>
    </row>
    <row r="302" spans="1:15" ht="15.75" customHeight="1">
      <c r="A302" s="181"/>
      <c r="B302" s="64">
        <f t="shared" si="90"/>
        <v>2</v>
      </c>
      <c r="C302" s="3" t="s">
        <v>38</v>
      </c>
      <c r="D302" s="46" t="s">
        <v>38</v>
      </c>
      <c r="E302" s="6">
        <v>0.04</v>
      </c>
      <c r="F302" s="53">
        <f t="shared" si="91"/>
        <v>124</v>
      </c>
      <c r="G302" s="49">
        <v>32</v>
      </c>
      <c r="H302" s="4">
        <f t="shared" si="93"/>
        <v>1.28</v>
      </c>
      <c r="I302" s="7">
        <f t="shared" si="88"/>
        <v>158.72</v>
      </c>
      <c r="J302" s="9">
        <f t="shared" si="89"/>
        <v>4.96</v>
      </c>
    </row>
    <row r="303" spans="1:15" ht="15.75" customHeight="1">
      <c r="A303" s="181"/>
      <c r="B303" s="64">
        <f t="shared" si="90"/>
        <v>2</v>
      </c>
      <c r="C303" s="70" t="s">
        <v>22</v>
      </c>
      <c r="D303" s="44" t="s">
        <v>22</v>
      </c>
      <c r="E303" s="6">
        <v>0.05</v>
      </c>
      <c r="F303" s="53">
        <f t="shared" si="91"/>
        <v>124</v>
      </c>
      <c r="G303" s="50">
        <v>88</v>
      </c>
      <c r="H303" s="4">
        <f>G303*E303</f>
        <v>4.4000000000000004</v>
      </c>
      <c r="I303" s="7">
        <f t="shared" si="88"/>
        <v>545.6</v>
      </c>
      <c r="J303" s="9">
        <f t="shared" si="89"/>
        <v>6.2</v>
      </c>
    </row>
    <row r="304" spans="1:15" ht="15.75" customHeight="1">
      <c r="A304" s="210" t="s">
        <v>41</v>
      </c>
      <c r="B304" s="210"/>
      <c r="C304" s="210"/>
      <c r="D304" s="210"/>
      <c r="E304" s="68"/>
      <c r="F304" s="68"/>
      <c r="G304" s="68"/>
      <c r="H304" s="2">
        <f>SUM(H282:H303)</f>
        <v>61</v>
      </c>
      <c r="I304" s="2">
        <f>SUM(I282:I303)</f>
        <v>7564</v>
      </c>
      <c r="J304" s="2">
        <f>SUM(J282:J303)</f>
        <v>119.86491313131312</v>
      </c>
    </row>
    <row r="305" spans="1:14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149084</v>
      </c>
      <c r="J305" s="31">
        <f>J27+J49+J73+J90+J128+J152+J177+J200+J233+J259+J281+J304</f>
        <v>2274.2402060606059</v>
      </c>
    </row>
    <row r="306" spans="1:14" customFormat="1" ht="15" customHeight="1"/>
    <row r="308" spans="1:14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4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4">
      <c r="N310" s="14"/>
    </row>
    <row r="312" spans="1:14">
      <c r="I312" s="21"/>
    </row>
  </sheetData>
  <mergeCells count="91"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  <mergeCell ref="A28:A48"/>
    <mergeCell ref="C28:C29"/>
    <mergeCell ref="C30:C35"/>
    <mergeCell ref="C36:C40"/>
    <mergeCell ref="C41:C42"/>
    <mergeCell ref="C43:C46"/>
    <mergeCell ref="A49:D49"/>
    <mergeCell ref="A54:B54"/>
    <mergeCell ref="A55:A72"/>
    <mergeCell ref="C55:C60"/>
    <mergeCell ref="C61:C65"/>
    <mergeCell ref="C66:C67"/>
    <mergeCell ref="C68:C71"/>
    <mergeCell ref="A73:D73"/>
    <mergeCell ref="A74:A89"/>
    <mergeCell ref="C74:C77"/>
    <mergeCell ref="C78:C83"/>
    <mergeCell ref="C84:C85"/>
    <mergeCell ref="C86:C87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128:D128"/>
    <mergeCell ref="A129:A151"/>
    <mergeCell ref="C129:C132"/>
    <mergeCell ref="C133:C138"/>
    <mergeCell ref="C139:C143"/>
    <mergeCell ref="C144:C146"/>
    <mergeCell ref="C147:C150"/>
    <mergeCell ref="A152:D152"/>
    <mergeCell ref="A158:B158"/>
    <mergeCell ref="A159:A176"/>
    <mergeCell ref="C159:C164"/>
    <mergeCell ref="C165:C170"/>
    <mergeCell ref="C171:C172"/>
    <mergeCell ref="C173:C174"/>
    <mergeCell ref="A177:D177"/>
    <mergeCell ref="A178:A199"/>
    <mergeCell ref="C178:C182"/>
    <mergeCell ref="C183:C188"/>
    <mergeCell ref="C189:C193"/>
    <mergeCell ref="C194:C197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234:A258"/>
    <mergeCell ref="C234:C237"/>
    <mergeCell ref="C238:C247"/>
    <mergeCell ref="C248:C252"/>
    <mergeCell ref="C253:C255"/>
    <mergeCell ref="O43:Q43"/>
    <mergeCell ref="O44:Q44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304:D304"/>
    <mergeCell ref="A305:H305"/>
    <mergeCell ref="A308:C308"/>
    <mergeCell ref="F308:J308"/>
    <mergeCell ref="F309:J309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S312"/>
  <sheetViews>
    <sheetView view="pageLayout" zoomScale="80" zoomScalePageLayoutView="80" workbookViewId="0">
      <selection activeCell="M112" sqref="M112"/>
    </sheetView>
  </sheetViews>
  <sheetFormatPr defaultColWidth="9.140625" defaultRowHeight="15"/>
  <cols>
    <col min="1" max="1" width="5" style="14" customWidth="1"/>
    <col min="2" max="2" width="4.42578125" style="14" customWidth="1"/>
    <col min="3" max="3" width="20" style="14" customWidth="1"/>
    <col min="4" max="4" width="19.7109375" style="14" customWidth="1"/>
    <col min="5" max="5" width="8" style="14" customWidth="1"/>
    <col min="6" max="6" width="5.28515625" style="14" customWidth="1"/>
    <col min="7" max="7" width="6.7109375" style="14" customWidth="1"/>
    <col min="8" max="8" width="7.85546875" style="14" customWidth="1"/>
    <col min="9" max="9" width="10.5703125" style="14" customWidth="1"/>
    <col min="10" max="10" width="8.85546875" style="21" customWidth="1"/>
    <col min="11" max="11" width="9.28515625" customWidth="1"/>
    <col min="12" max="12" width="25" style="14" customWidth="1"/>
    <col min="13" max="13" width="22.140625" style="14" customWidth="1"/>
    <col min="14" max="14" width="9.140625" style="23" customWidth="1"/>
    <col min="15" max="15" width="15.42578125" style="14" customWidth="1"/>
    <col min="16" max="16" width="7.7109375" style="14" customWidth="1"/>
    <col min="17" max="17" width="6.7109375" style="14" customWidth="1"/>
    <col min="18" max="16384" width="9.140625" style="14"/>
  </cols>
  <sheetData>
    <row r="2" spans="1:18" s="15" customFormat="1" ht="15.6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  <c r="K2" s="246" t="s">
        <v>109</v>
      </c>
      <c r="L2" s="246"/>
      <c r="M2" s="246"/>
      <c r="N2" s="246"/>
      <c r="O2" s="246"/>
      <c r="P2" s="246"/>
      <c r="Q2" s="246"/>
      <c r="R2" s="22"/>
    </row>
    <row r="3" spans="1:18" s="15" customFormat="1" ht="15.6" customHeight="1">
      <c r="A3" s="207" t="s">
        <v>108</v>
      </c>
      <c r="B3" s="207"/>
      <c r="C3" s="207"/>
      <c r="D3" s="207"/>
      <c r="E3" s="207"/>
      <c r="F3" s="207"/>
      <c r="G3" s="207"/>
      <c r="H3" s="207"/>
      <c r="I3" s="207"/>
      <c r="J3" s="207"/>
      <c r="K3" s="247" t="s">
        <v>108</v>
      </c>
      <c r="L3" s="247"/>
      <c r="M3" s="247"/>
      <c r="N3" s="247"/>
      <c r="O3" s="247"/>
      <c r="P3" s="247"/>
      <c r="Q3" s="247"/>
      <c r="R3" s="40"/>
    </row>
    <row r="4" spans="1:18" s="15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/>
      <c r="N4" s="24"/>
    </row>
    <row r="5" spans="1:18" s="1" customFormat="1" ht="28.5" customHeight="1">
      <c r="A5" s="224" t="s">
        <v>47</v>
      </c>
      <c r="B5" s="225"/>
      <c r="C5" s="26" t="s">
        <v>53</v>
      </c>
      <c r="D5" s="11" t="s">
        <v>60</v>
      </c>
      <c r="E5" s="12" t="s">
        <v>49</v>
      </c>
      <c r="F5" s="11" t="s">
        <v>1</v>
      </c>
      <c r="G5" s="11" t="s">
        <v>46</v>
      </c>
      <c r="H5" s="11" t="s">
        <v>50</v>
      </c>
      <c r="I5" s="11" t="s">
        <v>51</v>
      </c>
      <c r="J5" s="13" t="s">
        <v>2</v>
      </c>
      <c r="K5"/>
      <c r="L5" s="27" t="s">
        <v>0</v>
      </c>
      <c r="M5" s="13" t="s">
        <v>2</v>
      </c>
      <c r="N5" s="27" t="s">
        <v>46</v>
      </c>
      <c r="O5" s="27" t="s">
        <v>88</v>
      </c>
    </row>
    <row r="6" spans="1:18" ht="15.75" customHeight="1">
      <c r="A6" s="232" t="s">
        <v>48</v>
      </c>
      <c r="B6" s="60">
        <v>2</v>
      </c>
      <c r="C6" s="5" t="s">
        <v>59</v>
      </c>
      <c r="D6" s="41" t="s">
        <v>3</v>
      </c>
      <c r="E6" s="58">
        <v>0.06</v>
      </c>
      <c r="F6" s="49">
        <v>9</v>
      </c>
      <c r="G6" s="49">
        <v>120</v>
      </c>
      <c r="H6" s="54">
        <f>G6*E6</f>
        <v>7.1999999999999993</v>
      </c>
      <c r="I6" s="55">
        <f>J6*G6</f>
        <v>64.800000000000011</v>
      </c>
      <c r="J6" s="56">
        <f>F6*E6</f>
        <v>0.54</v>
      </c>
      <c r="L6" s="41" t="s">
        <v>3</v>
      </c>
      <c r="M6" s="56">
        <f>J6+J107</f>
        <v>1.1350000000000002</v>
      </c>
      <c r="N6" s="51">
        <v>120</v>
      </c>
      <c r="O6" s="57">
        <f>M6*N6</f>
        <v>136.20000000000002</v>
      </c>
    </row>
    <row r="7" spans="1:18" ht="15.75" customHeight="1">
      <c r="A7" s="233"/>
      <c r="B7" s="63">
        <f>B6</f>
        <v>2</v>
      </c>
      <c r="C7" s="185" t="s">
        <v>40</v>
      </c>
      <c r="D7" s="41" t="s">
        <v>4</v>
      </c>
      <c r="E7" s="53">
        <v>2.5000000000000001E-2</v>
      </c>
      <c r="F7" s="53">
        <f>F6</f>
        <v>9</v>
      </c>
      <c r="G7" s="49">
        <v>25</v>
      </c>
      <c r="H7" s="54">
        <f t="shared" ref="H7:H26" si="0">G7*E7</f>
        <v>0.625</v>
      </c>
      <c r="I7" s="55">
        <f t="shared" ref="I7:I26" si="1">J7*G7</f>
        <v>5.625</v>
      </c>
      <c r="J7" s="56">
        <f t="shared" ref="J7:J26" si="2">F7*E7</f>
        <v>0.22500000000000001</v>
      </c>
      <c r="L7" s="41" t="s">
        <v>4</v>
      </c>
      <c r="M7" s="56">
        <f>J7+J178+J238+J282</f>
        <v>1.4</v>
      </c>
      <c r="N7" s="51">
        <v>25</v>
      </c>
      <c r="O7" s="57">
        <f t="shared" ref="O7:O38" si="3">M7*N7</f>
        <v>35</v>
      </c>
    </row>
    <row r="8" spans="1:18" ht="15.75" customHeight="1">
      <c r="A8" s="233"/>
      <c r="B8" s="63">
        <f t="shared" ref="B8:B26" si="4">B7</f>
        <v>2</v>
      </c>
      <c r="C8" s="186"/>
      <c r="D8" s="41" t="s">
        <v>6</v>
      </c>
      <c r="E8" s="58">
        <v>0.05</v>
      </c>
      <c r="F8" s="53">
        <f t="shared" ref="F8:F26" si="5">F7</f>
        <v>9</v>
      </c>
      <c r="G8" s="50">
        <v>20</v>
      </c>
      <c r="H8" s="54">
        <f t="shared" si="0"/>
        <v>1</v>
      </c>
      <c r="I8" s="55">
        <f t="shared" si="1"/>
        <v>9</v>
      </c>
      <c r="J8" s="56">
        <f t="shared" si="2"/>
        <v>0.45</v>
      </c>
      <c r="L8" s="41" t="s">
        <v>6</v>
      </c>
      <c r="M8" s="56">
        <f>J8+J28+J55+J129+J159+J211+J234+J239+J263</f>
        <v>3.12</v>
      </c>
      <c r="N8" s="51">
        <v>20</v>
      </c>
      <c r="O8" s="57">
        <f t="shared" si="3"/>
        <v>62.400000000000006</v>
      </c>
    </row>
    <row r="9" spans="1:18" ht="15.75" customHeight="1">
      <c r="A9" s="233"/>
      <c r="B9" s="63">
        <f t="shared" si="4"/>
        <v>2</v>
      </c>
      <c r="C9" s="186"/>
      <c r="D9" s="41" t="s">
        <v>8</v>
      </c>
      <c r="E9" s="53">
        <v>2.7E-2</v>
      </c>
      <c r="F9" s="53">
        <f t="shared" si="5"/>
        <v>9</v>
      </c>
      <c r="G9" s="51">
        <v>28</v>
      </c>
      <c r="H9" s="54">
        <f t="shared" si="0"/>
        <v>0.75600000000000001</v>
      </c>
      <c r="I9" s="55">
        <f t="shared" si="1"/>
        <v>6.8040000000000003</v>
      </c>
      <c r="J9" s="56">
        <f t="shared" si="2"/>
        <v>0.24299999999999999</v>
      </c>
      <c r="L9" s="41" t="s">
        <v>8</v>
      </c>
      <c r="M9" s="56">
        <f>J9+J30+J57+J66+J78+J111+J133+J144+J161+J165+J183+J216+J240+J253+J265+J274+J287</f>
        <v>14.574000000000002</v>
      </c>
      <c r="N9" s="51">
        <v>28</v>
      </c>
      <c r="O9" s="57">
        <f t="shared" si="3"/>
        <v>408.07200000000006</v>
      </c>
    </row>
    <row r="10" spans="1:18" ht="15.75" customHeight="1">
      <c r="A10" s="233"/>
      <c r="B10" s="63">
        <f t="shared" si="4"/>
        <v>2</v>
      </c>
      <c r="C10" s="186"/>
      <c r="D10" s="41" t="s">
        <v>9</v>
      </c>
      <c r="E10" s="53">
        <v>1.2999999999999999E-2</v>
      </c>
      <c r="F10" s="53">
        <f t="shared" si="5"/>
        <v>9</v>
      </c>
      <c r="G10" s="52">
        <v>44</v>
      </c>
      <c r="H10" s="54">
        <f t="shared" si="0"/>
        <v>0.57199999999999995</v>
      </c>
      <c r="I10" s="55">
        <f t="shared" si="1"/>
        <v>5.1479999999999997</v>
      </c>
      <c r="J10" s="56">
        <f t="shared" si="2"/>
        <v>0.11699999999999999</v>
      </c>
      <c r="L10" s="41" t="s">
        <v>9</v>
      </c>
      <c r="M10" s="56">
        <f>J10+J19+J32+J59+J74+J80+J113+J119+J132+J135+J163+J167+J179+J185+J190+J214+J218+J224+J241+J267+J283+J289+J294</f>
        <v>3.4430000000000005</v>
      </c>
      <c r="N10" s="51">
        <v>44</v>
      </c>
      <c r="O10" s="57">
        <f t="shared" si="3"/>
        <v>151.49200000000002</v>
      </c>
    </row>
    <row r="11" spans="1:18" ht="15.75" customHeight="1">
      <c r="A11" s="233"/>
      <c r="B11" s="63">
        <f t="shared" si="4"/>
        <v>2</v>
      </c>
      <c r="C11" s="186"/>
      <c r="D11" s="41" t="s">
        <v>11</v>
      </c>
      <c r="E11" s="53">
        <v>1.2E-2</v>
      </c>
      <c r="F11" s="53">
        <f t="shared" si="5"/>
        <v>9</v>
      </c>
      <c r="G11" s="49">
        <v>28</v>
      </c>
      <c r="H11" s="54">
        <f t="shared" si="0"/>
        <v>0.33600000000000002</v>
      </c>
      <c r="I11" s="55">
        <f t="shared" si="1"/>
        <v>3.024</v>
      </c>
      <c r="J11" s="56">
        <f t="shared" si="2"/>
        <v>0.108</v>
      </c>
      <c r="L11" s="41" t="s">
        <v>11</v>
      </c>
      <c r="M11" s="56">
        <f>J11+J20+J33+J60+J81+J85+J108+J114+J120+J136+J142+J164+J168++J186+J191+J219+J225+J242+J268+J290+J295</f>
        <v>2.375</v>
      </c>
      <c r="N11" s="51">
        <v>28</v>
      </c>
      <c r="O11" s="57">
        <f t="shared" si="3"/>
        <v>66.5</v>
      </c>
    </row>
    <row r="12" spans="1:18" ht="15.75" customHeight="1">
      <c r="A12" s="233"/>
      <c r="B12" s="63">
        <f t="shared" si="4"/>
        <v>2</v>
      </c>
      <c r="C12" s="186"/>
      <c r="D12" s="41" t="s">
        <v>32</v>
      </c>
      <c r="E12" s="53">
        <v>7.4999999999999997E-3</v>
      </c>
      <c r="F12" s="53">
        <f t="shared" si="5"/>
        <v>9</v>
      </c>
      <c r="G12" s="49">
        <v>170</v>
      </c>
      <c r="H12" s="54">
        <f t="shared" si="0"/>
        <v>1.2749999999999999</v>
      </c>
      <c r="I12" s="55">
        <f t="shared" si="1"/>
        <v>11.475000000000001</v>
      </c>
      <c r="J12" s="56">
        <f t="shared" si="2"/>
        <v>6.7500000000000004E-2</v>
      </c>
      <c r="L12" s="41" t="s">
        <v>45</v>
      </c>
      <c r="M12" s="56">
        <f>J12+J63+J116+J141+J221+J243+J271</f>
        <v>0.53400000000000003</v>
      </c>
      <c r="N12" s="51">
        <v>170</v>
      </c>
      <c r="O12" s="57">
        <f t="shared" si="3"/>
        <v>90.78</v>
      </c>
    </row>
    <row r="13" spans="1:18" ht="15.75" customHeight="1">
      <c r="A13" s="233"/>
      <c r="B13" s="63">
        <f t="shared" si="4"/>
        <v>2</v>
      </c>
      <c r="C13" s="186"/>
      <c r="D13" s="41" t="s">
        <v>27</v>
      </c>
      <c r="E13" s="53">
        <v>5.0000000000000001E-3</v>
      </c>
      <c r="F13" s="53">
        <f t="shared" si="5"/>
        <v>9</v>
      </c>
      <c r="G13" s="49">
        <v>710</v>
      </c>
      <c r="H13" s="54">
        <f t="shared" si="0"/>
        <v>3.5500000000000003</v>
      </c>
      <c r="I13" s="55">
        <f t="shared" si="1"/>
        <v>31.95</v>
      </c>
      <c r="J13" s="56">
        <f t="shared" si="2"/>
        <v>4.4999999999999998E-2</v>
      </c>
      <c r="L13" s="41" t="s">
        <v>27</v>
      </c>
      <c r="M13" s="56">
        <f>J13+J18+J42+J67+J87+J122+J145+J172+J174+J192+J227+J244+J254+J275+J296</f>
        <v>0.81900000000000017</v>
      </c>
      <c r="N13" s="51">
        <v>710</v>
      </c>
      <c r="O13" s="57">
        <f t="shared" si="3"/>
        <v>581.49000000000012</v>
      </c>
    </row>
    <row r="14" spans="1:18" ht="15.75" customHeight="1">
      <c r="A14" s="233"/>
      <c r="B14" s="63">
        <f t="shared" si="4"/>
        <v>2</v>
      </c>
      <c r="C14" s="186"/>
      <c r="D14" s="41" t="s">
        <v>12</v>
      </c>
      <c r="E14" s="53">
        <v>2.5000000000000001E-3</v>
      </c>
      <c r="F14" s="53">
        <f t="shared" si="5"/>
        <v>9</v>
      </c>
      <c r="G14" s="49">
        <v>46</v>
      </c>
      <c r="H14" s="54">
        <f t="shared" si="0"/>
        <v>0.115</v>
      </c>
      <c r="I14" s="55">
        <f t="shared" si="1"/>
        <v>1.0349999999999999</v>
      </c>
      <c r="J14" s="56">
        <f t="shared" si="2"/>
        <v>2.2499999999999999E-2</v>
      </c>
      <c r="L14" s="41" t="s">
        <v>12</v>
      </c>
      <c r="M14" s="56">
        <f>J14+J23+J44+J69+J77+J124+J148+J181+J195+J229+J245+J277+J285+J299</f>
        <v>1.6230000000000002</v>
      </c>
      <c r="N14" s="51">
        <v>46</v>
      </c>
      <c r="O14" s="57">
        <f t="shared" si="3"/>
        <v>74.658000000000015</v>
      </c>
    </row>
    <row r="15" spans="1:18" ht="15.75" customHeight="1">
      <c r="A15" s="233"/>
      <c r="B15" s="63">
        <f t="shared" si="4"/>
        <v>2</v>
      </c>
      <c r="C15" s="186"/>
      <c r="D15" s="41" t="s">
        <v>13</v>
      </c>
      <c r="E15" s="53">
        <v>4.0000000000000002E-4</v>
      </c>
      <c r="F15" s="53">
        <f t="shared" si="5"/>
        <v>9</v>
      </c>
      <c r="G15" s="49">
        <v>440</v>
      </c>
      <c r="H15" s="54">
        <f t="shared" si="0"/>
        <v>0.17600000000000002</v>
      </c>
      <c r="I15" s="57">
        <f t="shared" si="1"/>
        <v>1.5840000000000001</v>
      </c>
      <c r="J15" s="56">
        <f t="shared" si="2"/>
        <v>3.6000000000000003E-3</v>
      </c>
      <c r="L15" s="41" t="s">
        <v>13</v>
      </c>
      <c r="M15" s="56">
        <f>J15+J24+J45+J70+J125+J149+J180+J196+J230+J246+J278+J284+J300</f>
        <v>2.46E-2</v>
      </c>
      <c r="N15" s="51">
        <v>440</v>
      </c>
      <c r="O15" s="57">
        <f t="shared" si="3"/>
        <v>10.824</v>
      </c>
    </row>
    <row r="16" spans="1:18" ht="15.75" customHeight="1">
      <c r="A16" s="233"/>
      <c r="B16" s="63">
        <f t="shared" si="4"/>
        <v>2</v>
      </c>
      <c r="C16" s="187"/>
      <c r="D16" s="41" t="s">
        <v>79</v>
      </c>
      <c r="E16" s="58">
        <v>0.2</v>
      </c>
      <c r="F16" s="53">
        <f t="shared" si="5"/>
        <v>9</v>
      </c>
      <c r="G16" s="49"/>
      <c r="H16" s="54"/>
      <c r="I16" s="55"/>
      <c r="J16" s="56">
        <f>F16*E16</f>
        <v>1.8</v>
      </c>
      <c r="L16" s="41" t="s">
        <v>81</v>
      </c>
      <c r="M16" s="56">
        <f>J17+J36+J61+J110+J118+J139+J215+J223+J248+J269</f>
        <v>5.4890727272727275</v>
      </c>
      <c r="N16" s="51">
        <v>330</v>
      </c>
      <c r="O16" s="57">
        <f t="shared" si="3"/>
        <v>1811.394</v>
      </c>
    </row>
    <row r="17" spans="1:15" ht="15.75" customHeight="1">
      <c r="A17" s="233"/>
      <c r="B17" s="63">
        <f t="shared" si="4"/>
        <v>2</v>
      </c>
      <c r="C17" s="238" t="s">
        <v>80</v>
      </c>
      <c r="D17" s="41" t="s">
        <v>81</v>
      </c>
      <c r="E17" s="58">
        <f>H17/G17</f>
        <v>8.3766666666666642E-2</v>
      </c>
      <c r="F17" s="53">
        <f t="shared" si="5"/>
        <v>9</v>
      </c>
      <c r="G17" s="49">
        <v>330</v>
      </c>
      <c r="H17" s="54">
        <f>61-H6-H7-H8-H9-H10-H11-H12-H13-H14-H15-H16-H18-H19-H20-H21-H22-H23-H24-H25-H26</f>
        <v>27.642999999999994</v>
      </c>
      <c r="I17" s="55">
        <f t="shared" si="1"/>
        <v>248.78699999999992</v>
      </c>
      <c r="J17" s="56">
        <f t="shared" si="2"/>
        <v>0.75389999999999979</v>
      </c>
      <c r="L17" s="41" t="s">
        <v>87</v>
      </c>
      <c r="M17" s="56">
        <f>J21+J86+J112+J193+J217+J297</f>
        <v>2.0760000000000001</v>
      </c>
      <c r="N17" s="51">
        <v>82</v>
      </c>
      <c r="O17" s="57">
        <f t="shared" si="3"/>
        <v>170.232</v>
      </c>
    </row>
    <row r="18" spans="1:15" ht="15.75" customHeight="1">
      <c r="A18" s="233"/>
      <c r="B18" s="63">
        <f t="shared" si="4"/>
        <v>2</v>
      </c>
      <c r="C18" s="238"/>
      <c r="D18" s="41" t="s">
        <v>27</v>
      </c>
      <c r="E18" s="58">
        <v>8.0000000000000002E-3</v>
      </c>
      <c r="F18" s="53">
        <f t="shared" si="5"/>
        <v>9</v>
      </c>
      <c r="G18" s="49">
        <v>710</v>
      </c>
      <c r="H18" s="54">
        <f t="shared" si="0"/>
        <v>5.68</v>
      </c>
      <c r="I18" s="55">
        <f t="shared" si="1"/>
        <v>51.120000000000005</v>
      </c>
      <c r="J18" s="56">
        <f t="shared" si="2"/>
        <v>7.2000000000000008E-2</v>
      </c>
      <c r="L18" s="41" t="s">
        <v>74</v>
      </c>
      <c r="M18" s="56">
        <f>J22+J43+J147+J228</f>
        <v>0.57999999999999996</v>
      </c>
      <c r="N18" s="51">
        <v>250</v>
      </c>
      <c r="O18" s="57">
        <f t="shared" si="3"/>
        <v>145</v>
      </c>
    </row>
    <row r="19" spans="1:15" ht="15.75" customHeight="1">
      <c r="A19" s="233"/>
      <c r="B19" s="63">
        <f t="shared" si="4"/>
        <v>2</v>
      </c>
      <c r="C19" s="238"/>
      <c r="D19" s="41" t="s">
        <v>9</v>
      </c>
      <c r="E19" s="58">
        <v>1.6E-2</v>
      </c>
      <c r="F19" s="53">
        <f t="shared" si="5"/>
        <v>9</v>
      </c>
      <c r="G19" s="49">
        <v>44</v>
      </c>
      <c r="H19" s="54">
        <f t="shared" si="0"/>
        <v>0.70399999999999996</v>
      </c>
      <c r="I19" s="55">
        <f t="shared" si="1"/>
        <v>6.3360000000000003</v>
      </c>
      <c r="J19" s="56">
        <f t="shared" si="2"/>
        <v>0.14400000000000002</v>
      </c>
      <c r="L19" s="41" t="s">
        <v>38</v>
      </c>
      <c r="M19" s="56">
        <f>J26+J47+J72+J89+J127+J151+J176+J198+J232+J257+J280+J302+J37+J249</f>
        <v>4.3529999999999998</v>
      </c>
      <c r="N19" s="51">
        <v>32</v>
      </c>
      <c r="O19" s="57">
        <f t="shared" si="3"/>
        <v>139.29599999999999</v>
      </c>
    </row>
    <row r="20" spans="1:15" ht="15.75" customHeight="1">
      <c r="A20" s="233"/>
      <c r="B20" s="63">
        <f t="shared" si="4"/>
        <v>2</v>
      </c>
      <c r="C20" s="238"/>
      <c r="D20" s="41" t="s">
        <v>11</v>
      </c>
      <c r="E20" s="58">
        <v>1.0999999999999999E-2</v>
      </c>
      <c r="F20" s="53">
        <f t="shared" si="5"/>
        <v>9</v>
      </c>
      <c r="G20" s="49">
        <v>28</v>
      </c>
      <c r="H20" s="54">
        <f t="shared" si="0"/>
        <v>0.308</v>
      </c>
      <c r="I20" s="55">
        <f t="shared" si="1"/>
        <v>2.7719999999999998</v>
      </c>
      <c r="J20" s="56">
        <f t="shared" si="2"/>
        <v>9.8999999999999991E-2</v>
      </c>
      <c r="L20" s="41" t="s">
        <v>14</v>
      </c>
      <c r="M20" s="56">
        <f>J68+J75+J194+J276</f>
        <v>1.544</v>
      </c>
      <c r="N20" s="51">
        <v>100</v>
      </c>
      <c r="O20" s="57">
        <f t="shared" si="3"/>
        <v>154.4</v>
      </c>
    </row>
    <row r="21" spans="1:15" ht="15.75" customHeight="1">
      <c r="A21" s="233"/>
      <c r="B21" s="63">
        <f t="shared" si="4"/>
        <v>2</v>
      </c>
      <c r="C21" s="238"/>
      <c r="D21" s="41" t="s">
        <v>87</v>
      </c>
      <c r="E21" s="58">
        <v>4.5999999999999999E-2</v>
      </c>
      <c r="F21" s="53">
        <f t="shared" si="5"/>
        <v>9</v>
      </c>
      <c r="G21" s="49">
        <v>82</v>
      </c>
      <c r="H21" s="54">
        <f t="shared" si="0"/>
        <v>3.7719999999999998</v>
      </c>
      <c r="I21" s="55">
        <f t="shared" si="1"/>
        <v>33.948</v>
      </c>
      <c r="J21" s="56">
        <f t="shared" si="2"/>
        <v>0.41399999999999998</v>
      </c>
      <c r="L21" s="42" t="s">
        <v>7</v>
      </c>
      <c r="M21" s="56">
        <f>J29+J34+J40+J56+J82+J109+J115+J131+J137+J140+J160+J169+J182+J187+J213+J220+J237+J252+J264+J286+J291</f>
        <v>0.68900000000000017</v>
      </c>
      <c r="N21" s="51">
        <v>90</v>
      </c>
      <c r="O21" s="57">
        <f t="shared" si="3"/>
        <v>62.010000000000012</v>
      </c>
    </row>
    <row r="22" spans="1:15" ht="15.75" customHeight="1">
      <c r="A22" s="233"/>
      <c r="B22" s="63">
        <f t="shared" si="4"/>
        <v>2</v>
      </c>
      <c r="C22" s="218" t="s">
        <v>39</v>
      </c>
      <c r="D22" s="41" t="s">
        <v>74</v>
      </c>
      <c r="E22" s="58">
        <v>0.02</v>
      </c>
      <c r="F22" s="53">
        <f t="shared" si="5"/>
        <v>9</v>
      </c>
      <c r="G22" s="49">
        <v>250</v>
      </c>
      <c r="H22" s="54">
        <f t="shared" si="0"/>
        <v>5</v>
      </c>
      <c r="I22" s="55">
        <f t="shared" si="1"/>
        <v>45</v>
      </c>
      <c r="J22" s="56">
        <f t="shared" si="2"/>
        <v>0.18</v>
      </c>
      <c r="L22" s="42" t="s">
        <v>18</v>
      </c>
      <c r="M22" s="56">
        <f>J31+J184+J288</f>
        <v>0.42</v>
      </c>
      <c r="N22" s="51">
        <v>52</v>
      </c>
      <c r="O22" s="57">
        <f t="shared" si="3"/>
        <v>21.84</v>
      </c>
    </row>
    <row r="23" spans="1:15" ht="15.75" customHeight="1">
      <c r="A23" s="233"/>
      <c r="B23" s="63">
        <f t="shared" si="4"/>
        <v>2</v>
      </c>
      <c r="C23" s="219"/>
      <c r="D23" s="41" t="s">
        <v>12</v>
      </c>
      <c r="E23" s="58">
        <v>0.02</v>
      </c>
      <c r="F23" s="53">
        <f t="shared" si="5"/>
        <v>9</v>
      </c>
      <c r="G23" s="49">
        <v>46</v>
      </c>
      <c r="H23" s="54">
        <f t="shared" si="0"/>
        <v>0.92</v>
      </c>
      <c r="I23" s="55">
        <f t="shared" si="1"/>
        <v>8.2799999999999994</v>
      </c>
      <c r="J23" s="56">
        <f t="shared" si="2"/>
        <v>0.18</v>
      </c>
      <c r="L23" s="42" t="s">
        <v>69</v>
      </c>
      <c r="M23" s="56">
        <f>J38+J146+J250+J255</f>
        <v>0.68400000000000005</v>
      </c>
      <c r="N23" s="51">
        <v>90</v>
      </c>
      <c r="O23" s="57">
        <f t="shared" si="3"/>
        <v>61.56</v>
      </c>
    </row>
    <row r="24" spans="1:15" ht="15.75" customHeight="1">
      <c r="A24" s="233"/>
      <c r="B24" s="63">
        <f t="shared" si="4"/>
        <v>2</v>
      </c>
      <c r="C24" s="219"/>
      <c r="D24" s="41" t="s">
        <v>13</v>
      </c>
      <c r="E24" s="59">
        <v>2.0000000000000001E-4</v>
      </c>
      <c r="F24" s="53">
        <f t="shared" si="5"/>
        <v>9</v>
      </c>
      <c r="G24" s="49">
        <v>440</v>
      </c>
      <c r="H24" s="54">
        <f t="shared" si="0"/>
        <v>8.8000000000000009E-2</v>
      </c>
      <c r="I24" s="57">
        <f t="shared" si="1"/>
        <v>0.79200000000000004</v>
      </c>
      <c r="J24" s="56">
        <f>F24*E24</f>
        <v>1.8000000000000002E-3</v>
      </c>
      <c r="L24" s="42" t="s">
        <v>19</v>
      </c>
      <c r="M24" s="56">
        <f>J39+J251</f>
        <v>8.4999999999999992E-2</v>
      </c>
      <c r="N24" s="51">
        <v>100</v>
      </c>
      <c r="O24" s="57">
        <f t="shared" si="3"/>
        <v>8.5</v>
      </c>
    </row>
    <row r="25" spans="1:15" ht="15.75" customHeight="1">
      <c r="A25" s="233"/>
      <c r="B25" s="63">
        <f t="shared" si="4"/>
        <v>2</v>
      </c>
      <c r="C25" s="220"/>
      <c r="D25" s="41" t="s">
        <v>79</v>
      </c>
      <c r="E25" s="58">
        <v>0.2</v>
      </c>
      <c r="F25" s="53">
        <f t="shared" si="5"/>
        <v>9</v>
      </c>
      <c r="G25" s="49"/>
      <c r="H25" s="54"/>
      <c r="I25" s="55"/>
      <c r="J25" s="56">
        <f t="shared" si="2"/>
        <v>1.8</v>
      </c>
      <c r="L25" s="42" t="s">
        <v>21</v>
      </c>
      <c r="M25" s="56">
        <f>J41+J173</f>
        <v>0.85399999999999998</v>
      </c>
      <c r="N25" s="51">
        <v>90</v>
      </c>
      <c r="O25" s="57">
        <f t="shared" si="3"/>
        <v>76.86</v>
      </c>
    </row>
    <row r="26" spans="1:15" ht="15.75" customHeight="1">
      <c r="A26" s="233"/>
      <c r="B26" s="63">
        <f t="shared" si="4"/>
        <v>2</v>
      </c>
      <c r="C26" s="77" t="s">
        <v>38</v>
      </c>
      <c r="D26" s="41" t="s">
        <v>38</v>
      </c>
      <c r="E26" s="58">
        <v>0.04</v>
      </c>
      <c r="F26" s="53">
        <f t="shared" si="5"/>
        <v>9</v>
      </c>
      <c r="G26" s="49">
        <v>32</v>
      </c>
      <c r="H26" s="54">
        <f t="shared" si="0"/>
        <v>1.28</v>
      </c>
      <c r="I26" s="55">
        <f t="shared" si="1"/>
        <v>11.52</v>
      </c>
      <c r="J26" s="56">
        <f t="shared" si="2"/>
        <v>0.36</v>
      </c>
      <c r="L26" s="41" t="s">
        <v>70</v>
      </c>
      <c r="M26" s="56">
        <f>J48</f>
        <v>0.60000000000000009</v>
      </c>
      <c r="N26" s="51">
        <v>94</v>
      </c>
      <c r="O26" s="57">
        <f t="shared" si="3"/>
        <v>56.400000000000006</v>
      </c>
    </row>
    <row r="27" spans="1:15" ht="15.75" customHeight="1">
      <c r="A27" s="210" t="s">
        <v>41</v>
      </c>
      <c r="B27" s="210"/>
      <c r="C27" s="210"/>
      <c r="D27" s="210"/>
      <c r="E27" s="74"/>
      <c r="F27" s="74"/>
      <c r="G27" s="74"/>
      <c r="H27" s="2">
        <f>SUM(H6:H26)</f>
        <v>60.999999999999993</v>
      </c>
      <c r="I27" s="2">
        <f>SUM(I6:I26)</f>
        <v>548.99999999999989</v>
      </c>
      <c r="J27" s="2">
        <f>SUM(J6:J26)</f>
        <v>7.6262999999999996</v>
      </c>
      <c r="L27" s="41" t="s">
        <v>10</v>
      </c>
      <c r="M27" s="56">
        <f>J58+J162+J266</f>
        <v>0.625</v>
      </c>
      <c r="N27" s="51">
        <v>86</v>
      </c>
      <c r="O27" s="57">
        <f t="shared" si="3"/>
        <v>53.75</v>
      </c>
    </row>
    <row r="28" spans="1:15" ht="15.75" customHeight="1">
      <c r="A28" s="239" t="s">
        <v>52</v>
      </c>
      <c r="B28" s="60">
        <v>2</v>
      </c>
      <c r="C28" s="244" t="s">
        <v>20</v>
      </c>
      <c r="D28" s="42" t="s">
        <v>6</v>
      </c>
      <c r="E28" s="6">
        <v>7.2999999999999995E-2</v>
      </c>
      <c r="F28" s="50">
        <v>6</v>
      </c>
      <c r="G28" s="51">
        <v>20</v>
      </c>
      <c r="H28" s="5">
        <f>E28*G28</f>
        <v>1.46</v>
      </c>
      <c r="I28" s="7">
        <f t="shared" ref="I28:I47" si="6">J28*G28</f>
        <v>8.759999999999998</v>
      </c>
      <c r="J28" s="6">
        <f>F28*E28</f>
        <v>0.43799999999999994</v>
      </c>
      <c r="L28" s="41" t="s">
        <v>57</v>
      </c>
      <c r="M28" s="56">
        <f>J62+J270</f>
        <v>0.51</v>
      </c>
      <c r="N28" s="51">
        <v>120</v>
      </c>
      <c r="O28" s="57">
        <f t="shared" si="3"/>
        <v>61.2</v>
      </c>
    </row>
    <row r="29" spans="1:15" ht="15.75" customHeight="1">
      <c r="A29" s="239"/>
      <c r="B29" s="63">
        <f>B28</f>
        <v>2</v>
      </c>
      <c r="C29" s="245"/>
      <c r="D29" s="42" t="s">
        <v>7</v>
      </c>
      <c r="E29" s="6">
        <v>4.0000000000000001E-3</v>
      </c>
      <c r="F29" s="54">
        <f>F28</f>
        <v>6</v>
      </c>
      <c r="G29" s="50">
        <v>90</v>
      </c>
      <c r="H29" s="5">
        <f t="shared" ref="H29:H48" si="7">E29*G29</f>
        <v>0.36</v>
      </c>
      <c r="I29" s="7">
        <f t="shared" si="6"/>
        <v>2.16</v>
      </c>
      <c r="J29" s="6">
        <f t="shared" ref="J29:J48" si="8">F29*E29</f>
        <v>2.4E-2</v>
      </c>
      <c r="L29" s="41" t="s">
        <v>24</v>
      </c>
      <c r="M29" s="56">
        <f>J64+J272</f>
        <v>3.4000000000000002E-2</v>
      </c>
      <c r="N29" s="51">
        <v>200</v>
      </c>
      <c r="O29" s="57">
        <f t="shared" si="3"/>
        <v>6.8000000000000007</v>
      </c>
    </row>
    <row r="30" spans="1:15" ht="15.75" customHeight="1">
      <c r="A30" s="239"/>
      <c r="B30" s="63">
        <f t="shared" ref="B30:B48" si="9">B29</f>
        <v>2</v>
      </c>
      <c r="C30" s="240" t="s">
        <v>23</v>
      </c>
      <c r="D30" s="42" t="s">
        <v>8</v>
      </c>
      <c r="E30" s="6">
        <v>0.1</v>
      </c>
      <c r="F30" s="54">
        <f t="shared" ref="F30:F48" si="10">F29</f>
        <v>6</v>
      </c>
      <c r="G30" s="49">
        <v>28</v>
      </c>
      <c r="H30" s="5">
        <f t="shared" si="7"/>
        <v>2.8000000000000003</v>
      </c>
      <c r="I30" s="7">
        <f t="shared" si="6"/>
        <v>16.800000000000004</v>
      </c>
      <c r="J30" s="6">
        <f t="shared" si="8"/>
        <v>0.60000000000000009</v>
      </c>
      <c r="L30" s="43" t="s">
        <v>15</v>
      </c>
      <c r="M30" s="56">
        <f>J76+J235</f>
        <v>0.22999999999999998</v>
      </c>
      <c r="N30" s="51">
        <v>140</v>
      </c>
      <c r="O30" s="57">
        <f t="shared" si="3"/>
        <v>32.199999999999996</v>
      </c>
    </row>
    <row r="31" spans="1:15" ht="15.75" customHeight="1">
      <c r="A31" s="239"/>
      <c r="B31" s="63">
        <f t="shared" si="9"/>
        <v>2</v>
      </c>
      <c r="C31" s="241"/>
      <c r="D31" s="42" t="s">
        <v>18</v>
      </c>
      <c r="E31" s="6">
        <v>0.02</v>
      </c>
      <c r="F31" s="54">
        <f t="shared" si="10"/>
        <v>6</v>
      </c>
      <c r="G31" s="50">
        <v>52</v>
      </c>
      <c r="H31" s="5">
        <f t="shared" si="7"/>
        <v>1.04</v>
      </c>
      <c r="I31" s="7">
        <f t="shared" si="6"/>
        <v>6.24</v>
      </c>
      <c r="J31" s="6">
        <f t="shared" si="8"/>
        <v>0.12</v>
      </c>
      <c r="L31" s="41" t="s">
        <v>61</v>
      </c>
      <c r="M31" s="56">
        <f>J84+J171+J189+J293</f>
        <v>4.1730404040404041</v>
      </c>
      <c r="N31" s="51">
        <v>198</v>
      </c>
      <c r="O31" s="57">
        <f t="shared" si="3"/>
        <v>826.26200000000006</v>
      </c>
    </row>
    <row r="32" spans="1:15" ht="15.75" customHeight="1">
      <c r="A32" s="239"/>
      <c r="B32" s="63">
        <f t="shared" si="9"/>
        <v>2</v>
      </c>
      <c r="C32" s="241"/>
      <c r="D32" s="42" t="s">
        <v>9</v>
      </c>
      <c r="E32" s="6">
        <v>1.2999999999999999E-2</v>
      </c>
      <c r="F32" s="54">
        <f t="shared" si="10"/>
        <v>6</v>
      </c>
      <c r="G32" s="50">
        <v>44</v>
      </c>
      <c r="H32" s="5">
        <f t="shared" si="7"/>
        <v>0.57199999999999995</v>
      </c>
      <c r="I32" s="7">
        <f t="shared" si="6"/>
        <v>3.4319999999999999</v>
      </c>
      <c r="J32" s="6">
        <f t="shared" si="8"/>
        <v>7.8E-2</v>
      </c>
      <c r="L32" s="43" t="s">
        <v>65</v>
      </c>
      <c r="M32" s="56">
        <f>J88+J175+J256</f>
        <v>6.2</v>
      </c>
      <c r="N32" s="51">
        <v>72</v>
      </c>
      <c r="O32" s="57">
        <f t="shared" si="3"/>
        <v>446.40000000000003</v>
      </c>
    </row>
    <row r="33" spans="1:19" ht="15.75" customHeight="1">
      <c r="A33" s="239"/>
      <c r="B33" s="63">
        <f t="shared" si="9"/>
        <v>2</v>
      </c>
      <c r="C33" s="241"/>
      <c r="D33" s="42" t="s">
        <v>11</v>
      </c>
      <c r="E33" s="6">
        <v>1.2E-2</v>
      </c>
      <c r="F33" s="54">
        <f t="shared" si="10"/>
        <v>6</v>
      </c>
      <c r="G33" s="50">
        <v>28</v>
      </c>
      <c r="H33" s="5">
        <f t="shared" si="7"/>
        <v>0.33600000000000002</v>
      </c>
      <c r="I33" s="7">
        <f t="shared" si="6"/>
        <v>2.016</v>
      </c>
      <c r="J33" s="6">
        <f t="shared" si="8"/>
        <v>7.2000000000000008E-2</v>
      </c>
      <c r="L33" s="44" t="s">
        <v>22</v>
      </c>
      <c r="M33" s="56">
        <f>J199+J258+J303</f>
        <v>1.3</v>
      </c>
      <c r="N33" s="51">
        <v>88</v>
      </c>
      <c r="O33" s="57">
        <f t="shared" si="3"/>
        <v>114.4</v>
      </c>
    </row>
    <row r="34" spans="1:19" ht="15.75" customHeight="1">
      <c r="A34" s="239"/>
      <c r="B34" s="63">
        <f t="shared" si="9"/>
        <v>2</v>
      </c>
      <c r="C34" s="241"/>
      <c r="D34" s="42" t="s">
        <v>7</v>
      </c>
      <c r="E34" s="6">
        <v>5.0000000000000001E-3</v>
      </c>
      <c r="F34" s="54">
        <f t="shared" si="10"/>
        <v>6</v>
      </c>
      <c r="G34" s="50">
        <v>90</v>
      </c>
      <c r="H34" s="5">
        <f t="shared" si="7"/>
        <v>0.45</v>
      </c>
      <c r="I34" s="7">
        <f t="shared" si="6"/>
        <v>2.6999999999999997</v>
      </c>
      <c r="J34" s="6">
        <f t="shared" si="8"/>
        <v>0.03</v>
      </c>
      <c r="L34" s="41" t="s">
        <v>25</v>
      </c>
      <c r="M34" s="56">
        <f>J123+J298</f>
        <v>0.59800000000000009</v>
      </c>
      <c r="N34" s="51">
        <v>150</v>
      </c>
      <c r="O34" s="57">
        <f t="shared" si="3"/>
        <v>89.700000000000017</v>
      </c>
    </row>
    <row r="35" spans="1:19" ht="15.75" customHeight="1">
      <c r="A35" s="239"/>
      <c r="B35" s="63">
        <f t="shared" si="9"/>
        <v>2</v>
      </c>
      <c r="C35" s="242"/>
      <c r="D35" s="42" t="s">
        <v>79</v>
      </c>
      <c r="E35" s="6">
        <v>0.17499999999999999</v>
      </c>
      <c r="F35" s="54">
        <f t="shared" si="10"/>
        <v>6</v>
      </c>
      <c r="G35" s="50"/>
      <c r="H35" s="5"/>
      <c r="I35" s="7"/>
      <c r="J35" s="6">
        <f t="shared" si="8"/>
        <v>1.0499999999999998</v>
      </c>
      <c r="L35" s="41" t="s">
        <v>17</v>
      </c>
      <c r="M35" s="56">
        <f>J236</f>
        <v>0.11</v>
      </c>
      <c r="N35" s="51">
        <v>150</v>
      </c>
      <c r="O35" s="57">
        <f t="shared" si="3"/>
        <v>16.5</v>
      </c>
    </row>
    <row r="36" spans="1:19" ht="15.75" customHeight="1">
      <c r="A36" s="239"/>
      <c r="B36" s="63">
        <f t="shared" si="9"/>
        <v>2</v>
      </c>
      <c r="C36" s="230" t="s">
        <v>101</v>
      </c>
      <c r="D36" s="42" t="s">
        <v>77</v>
      </c>
      <c r="E36" s="6">
        <f>H36/G36</f>
        <v>7.3109090909090901E-2</v>
      </c>
      <c r="F36" s="54">
        <f t="shared" si="10"/>
        <v>6</v>
      </c>
      <c r="G36" s="50">
        <v>330</v>
      </c>
      <c r="H36" s="5">
        <f>61-H28-H29-H30-H31-H32-H33-H34-H35-H37-H38-H39-H40-H41-H42-H43-H44-H45-H46-H47-H48</f>
        <v>24.125999999999998</v>
      </c>
      <c r="I36" s="7">
        <f t="shared" si="6"/>
        <v>144.75599999999997</v>
      </c>
      <c r="J36" s="6">
        <f t="shared" si="8"/>
        <v>0.43865454545454541</v>
      </c>
      <c r="L36" s="41" t="s">
        <v>89</v>
      </c>
      <c r="M36" s="56">
        <f>J79+J121+J166+J226</f>
        <v>0.81199999999999994</v>
      </c>
      <c r="N36" s="51">
        <v>50</v>
      </c>
      <c r="O36" s="57">
        <f t="shared" si="3"/>
        <v>40.599999999999994</v>
      </c>
    </row>
    <row r="37" spans="1:19" ht="15.75" customHeight="1">
      <c r="A37" s="239"/>
      <c r="B37" s="63">
        <f t="shared" si="9"/>
        <v>2</v>
      </c>
      <c r="C37" s="230"/>
      <c r="D37" s="42" t="s">
        <v>38</v>
      </c>
      <c r="E37" s="6">
        <v>9.0000000000000011E-3</v>
      </c>
      <c r="F37" s="54">
        <f t="shared" si="10"/>
        <v>6</v>
      </c>
      <c r="G37" s="50">
        <v>32</v>
      </c>
      <c r="H37" s="5">
        <f t="shared" si="7"/>
        <v>0.28800000000000003</v>
      </c>
      <c r="I37" s="7">
        <f t="shared" si="6"/>
        <v>1.7280000000000002</v>
      </c>
      <c r="J37" s="6">
        <f t="shared" si="8"/>
        <v>5.4000000000000006E-2</v>
      </c>
      <c r="L37" s="42" t="s">
        <v>35</v>
      </c>
      <c r="M37" s="56">
        <f>J130+J212</f>
        <v>0.28000000000000003</v>
      </c>
      <c r="N37" s="51">
        <v>81</v>
      </c>
      <c r="O37" s="57">
        <f t="shared" si="3"/>
        <v>22.680000000000003</v>
      </c>
    </row>
    <row r="38" spans="1:19" ht="15.75" customHeight="1">
      <c r="A38" s="239"/>
      <c r="B38" s="63">
        <f t="shared" si="9"/>
        <v>2</v>
      </c>
      <c r="C38" s="230"/>
      <c r="D38" s="42" t="s">
        <v>69</v>
      </c>
      <c r="E38" s="6">
        <v>1.2E-2</v>
      </c>
      <c r="F38" s="54">
        <f t="shared" si="10"/>
        <v>6</v>
      </c>
      <c r="G38" s="50">
        <v>90</v>
      </c>
      <c r="H38" s="5">
        <f t="shared" si="7"/>
        <v>1.08</v>
      </c>
      <c r="I38" s="7">
        <f t="shared" si="6"/>
        <v>6.48</v>
      </c>
      <c r="J38" s="6">
        <f t="shared" si="8"/>
        <v>7.2000000000000008E-2</v>
      </c>
      <c r="L38" s="41" t="s">
        <v>73</v>
      </c>
      <c r="M38" s="56">
        <f>J134</f>
        <v>4.4999999999999998E-2</v>
      </c>
      <c r="N38" s="51">
        <v>40</v>
      </c>
      <c r="O38" s="57">
        <f t="shared" si="3"/>
        <v>1.7999999999999998</v>
      </c>
    </row>
    <row r="39" spans="1:19" ht="15.75" customHeight="1">
      <c r="A39" s="239"/>
      <c r="B39" s="63">
        <f t="shared" si="9"/>
        <v>2</v>
      </c>
      <c r="C39" s="230"/>
      <c r="D39" s="42" t="s">
        <v>19</v>
      </c>
      <c r="E39" s="6">
        <v>5.0000000000000001E-3</v>
      </c>
      <c r="F39" s="54">
        <f t="shared" si="10"/>
        <v>6</v>
      </c>
      <c r="G39" s="50">
        <v>100</v>
      </c>
      <c r="H39" s="5">
        <f t="shared" si="7"/>
        <v>0.5</v>
      </c>
      <c r="I39" s="7">
        <f t="shared" si="6"/>
        <v>3</v>
      </c>
      <c r="J39" s="6">
        <f t="shared" si="8"/>
        <v>0.03</v>
      </c>
      <c r="L39" s="41" t="s">
        <v>16</v>
      </c>
      <c r="M39" s="56">
        <f>J143</f>
        <v>3.6000000000000004E-2</v>
      </c>
      <c r="N39" s="51">
        <v>50</v>
      </c>
      <c r="O39" s="57">
        <f>M39*N39</f>
        <v>1.8000000000000003</v>
      </c>
    </row>
    <row r="40" spans="1:19" ht="15.75" customHeight="1">
      <c r="A40" s="239"/>
      <c r="B40" s="63">
        <f t="shared" si="9"/>
        <v>2</v>
      </c>
      <c r="C40" s="230"/>
      <c r="D40" s="42" t="s">
        <v>7</v>
      </c>
      <c r="E40" s="6">
        <v>3.0000000000000001E-3</v>
      </c>
      <c r="F40" s="54">
        <f t="shared" si="10"/>
        <v>6</v>
      </c>
      <c r="G40" s="50">
        <v>90</v>
      </c>
      <c r="H40" s="5">
        <f t="shared" si="7"/>
        <v>0.27</v>
      </c>
      <c r="I40" s="7">
        <f t="shared" si="6"/>
        <v>1.62</v>
      </c>
      <c r="J40" s="6">
        <f t="shared" si="8"/>
        <v>1.8000000000000002E-2</v>
      </c>
      <c r="L40" s="73" t="s">
        <v>41</v>
      </c>
      <c r="M40" s="81">
        <f>SUM(M6:M39)</f>
        <v>61.374713131313129</v>
      </c>
      <c r="N40" s="80"/>
      <c r="O40" s="31">
        <f>SUM(O6:O39)</f>
        <v>6039</v>
      </c>
      <c r="Q40"/>
      <c r="R40"/>
      <c r="S40"/>
    </row>
    <row r="41" spans="1:19" ht="15.75" customHeight="1">
      <c r="A41" s="239"/>
      <c r="B41" s="63">
        <f t="shared" si="9"/>
        <v>2</v>
      </c>
      <c r="C41" s="234" t="s">
        <v>26</v>
      </c>
      <c r="D41" s="42" t="s">
        <v>21</v>
      </c>
      <c r="E41" s="6">
        <v>6.0999999999999999E-2</v>
      </c>
      <c r="F41" s="54">
        <f t="shared" si="10"/>
        <v>6</v>
      </c>
      <c r="G41" s="50">
        <v>90</v>
      </c>
      <c r="H41" s="5">
        <f t="shared" si="7"/>
        <v>5.49</v>
      </c>
      <c r="I41" s="7">
        <f t="shared" si="6"/>
        <v>32.94</v>
      </c>
      <c r="J41" s="6">
        <f t="shared" si="8"/>
        <v>0.36599999999999999</v>
      </c>
      <c r="L41"/>
      <c r="M41"/>
      <c r="N41"/>
      <c r="O41" s="30"/>
      <c r="Q41"/>
      <c r="R41"/>
      <c r="S41"/>
    </row>
    <row r="42" spans="1:19" ht="15.75" customHeight="1">
      <c r="A42" s="239"/>
      <c r="B42" s="63">
        <f t="shared" si="9"/>
        <v>2</v>
      </c>
      <c r="C42" s="234"/>
      <c r="D42" s="42" t="s">
        <v>27</v>
      </c>
      <c r="E42" s="6">
        <v>6.0000000000000001E-3</v>
      </c>
      <c r="F42" s="54">
        <f t="shared" si="10"/>
        <v>6</v>
      </c>
      <c r="G42" s="50">
        <v>710</v>
      </c>
      <c r="H42" s="5">
        <f t="shared" si="7"/>
        <v>4.26</v>
      </c>
      <c r="I42" s="7">
        <f t="shared" si="6"/>
        <v>25.560000000000002</v>
      </c>
      <c r="J42" s="6">
        <f t="shared" si="8"/>
        <v>3.6000000000000004E-2</v>
      </c>
      <c r="L42" s="22"/>
      <c r="M42" s="22"/>
      <c r="N42" s="22"/>
      <c r="O42"/>
      <c r="Q42"/>
      <c r="R42"/>
      <c r="S42"/>
    </row>
    <row r="43" spans="1:19" ht="15.75" customHeight="1">
      <c r="A43" s="239"/>
      <c r="B43" s="63">
        <f t="shared" si="9"/>
        <v>2</v>
      </c>
      <c r="C43" s="218" t="s">
        <v>39</v>
      </c>
      <c r="D43" s="41" t="s">
        <v>76</v>
      </c>
      <c r="E43" s="8">
        <v>0.02</v>
      </c>
      <c r="F43" s="54">
        <f t="shared" si="10"/>
        <v>6</v>
      </c>
      <c r="G43" s="49">
        <v>250</v>
      </c>
      <c r="H43" s="4">
        <f t="shared" ref="H43:H45" si="11">G43*E43</f>
        <v>5</v>
      </c>
      <c r="I43" s="7">
        <f t="shared" si="6"/>
        <v>30</v>
      </c>
      <c r="J43" s="9">
        <f t="shared" si="8"/>
        <v>0.12</v>
      </c>
      <c r="L43" s="78" t="s">
        <v>103</v>
      </c>
      <c r="M43" s="66"/>
      <c r="N43" s="215" t="s">
        <v>105</v>
      </c>
      <c r="O43" s="215"/>
      <c r="P43" s="215"/>
      <c r="Q43"/>
      <c r="R43"/>
      <c r="S43"/>
    </row>
    <row r="44" spans="1:19" s="17" customFormat="1" ht="15.75" customHeight="1">
      <c r="A44" s="239"/>
      <c r="B44" s="63">
        <f t="shared" si="9"/>
        <v>2</v>
      </c>
      <c r="C44" s="219"/>
      <c r="D44" s="41" t="s">
        <v>12</v>
      </c>
      <c r="E44" s="8">
        <v>0.02</v>
      </c>
      <c r="F44" s="54">
        <f t="shared" si="10"/>
        <v>6</v>
      </c>
      <c r="G44" s="49">
        <v>46</v>
      </c>
      <c r="H44" s="4">
        <f t="shared" si="11"/>
        <v>0.92</v>
      </c>
      <c r="I44" s="7">
        <f t="shared" si="6"/>
        <v>5.52</v>
      </c>
      <c r="J44" s="9">
        <f t="shared" si="8"/>
        <v>0.12</v>
      </c>
      <c r="K44"/>
      <c r="L44" s="32"/>
      <c r="M44" s="35" t="s">
        <v>95</v>
      </c>
      <c r="N44" s="216" t="s">
        <v>96</v>
      </c>
      <c r="O44" s="216"/>
      <c r="P44" s="216"/>
      <c r="Q44"/>
      <c r="R44"/>
      <c r="S44"/>
    </row>
    <row r="45" spans="1:19" ht="15.75" customHeight="1">
      <c r="A45" s="239"/>
      <c r="B45" s="63">
        <f t="shared" si="9"/>
        <v>2</v>
      </c>
      <c r="C45" s="219"/>
      <c r="D45" s="41" t="s">
        <v>13</v>
      </c>
      <c r="E45" s="20">
        <v>2.0000000000000001E-4</v>
      </c>
      <c r="F45" s="54">
        <f t="shared" si="10"/>
        <v>6</v>
      </c>
      <c r="G45" s="49">
        <v>440</v>
      </c>
      <c r="H45" s="4">
        <f t="shared" si="11"/>
        <v>8.8000000000000009E-2</v>
      </c>
      <c r="I45" s="7">
        <f t="shared" si="6"/>
        <v>0.52800000000000002</v>
      </c>
      <c r="J45" s="9">
        <f>F45*E45</f>
        <v>1.2000000000000001E-3</v>
      </c>
      <c r="L45"/>
      <c r="M45" s="30"/>
      <c r="N45"/>
      <c r="O45"/>
      <c r="P45"/>
      <c r="Q45"/>
      <c r="R45"/>
    </row>
    <row r="46" spans="1:19" ht="15.75" customHeight="1">
      <c r="A46" s="239"/>
      <c r="B46" s="63">
        <f t="shared" si="9"/>
        <v>2</v>
      </c>
      <c r="C46" s="220"/>
      <c r="D46" s="41" t="s">
        <v>79</v>
      </c>
      <c r="E46" s="20">
        <v>0.2</v>
      </c>
      <c r="F46" s="54">
        <f t="shared" si="10"/>
        <v>6</v>
      </c>
      <c r="G46" s="49"/>
      <c r="H46" s="4"/>
      <c r="I46" s="7"/>
      <c r="J46" s="9">
        <f t="shared" si="8"/>
        <v>1.2000000000000002</v>
      </c>
      <c r="L46"/>
      <c r="M46" s="30"/>
      <c r="N46"/>
      <c r="O46"/>
      <c r="P46"/>
      <c r="Q46"/>
      <c r="R46"/>
    </row>
    <row r="47" spans="1:19" ht="15.75" customHeight="1">
      <c r="A47" s="239"/>
      <c r="B47" s="63">
        <f t="shared" si="9"/>
        <v>2</v>
      </c>
      <c r="C47" s="76" t="s">
        <v>38</v>
      </c>
      <c r="D47" s="42" t="s">
        <v>38</v>
      </c>
      <c r="E47" s="6">
        <v>0.08</v>
      </c>
      <c r="F47" s="54">
        <f t="shared" si="10"/>
        <v>6</v>
      </c>
      <c r="G47" s="50">
        <v>32</v>
      </c>
      <c r="H47" s="5">
        <f t="shared" si="7"/>
        <v>2.56</v>
      </c>
      <c r="I47" s="7">
        <f t="shared" si="6"/>
        <v>15.36</v>
      </c>
      <c r="J47" s="6">
        <f t="shared" si="8"/>
        <v>0.48</v>
      </c>
      <c r="L47"/>
      <c r="M47" s="28"/>
      <c r="N47" s="30"/>
      <c r="O47"/>
      <c r="P47"/>
      <c r="Q47"/>
      <c r="R47"/>
    </row>
    <row r="48" spans="1:19" ht="15.75" customHeight="1">
      <c r="A48" s="239"/>
      <c r="B48" s="63">
        <f t="shared" si="9"/>
        <v>2</v>
      </c>
      <c r="C48" s="10" t="s">
        <v>70</v>
      </c>
      <c r="D48" s="41" t="s">
        <v>70</v>
      </c>
      <c r="E48" s="9">
        <v>0.1</v>
      </c>
      <c r="F48" s="54">
        <f t="shared" si="10"/>
        <v>6</v>
      </c>
      <c r="G48" s="50">
        <v>94</v>
      </c>
      <c r="H48" s="5">
        <f t="shared" si="7"/>
        <v>9.4</v>
      </c>
      <c r="I48" s="7">
        <f>J48*G48</f>
        <v>56.400000000000006</v>
      </c>
      <c r="J48" s="6">
        <f t="shared" si="8"/>
        <v>0.60000000000000009</v>
      </c>
      <c r="L48"/>
      <c r="M48"/>
      <c r="N48"/>
      <c r="O48"/>
      <c r="P48"/>
      <c r="Q48"/>
      <c r="R48"/>
    </row>
    <row r="49" spans="1:12" ht="15.75" customHeight="1">
      <c r="A49" s="210" t="s">
        <v>41</v>
      </c>
      <c r="B49" s="210"/>
      <c r="C49" s="210"/>
      <c r="D49" s="210"/>
      <c r="E49" s="74"/>
      <c r="F49" s="74"/>
      <c r="G49" s="74"/>
      <c r="H49" s="2">
        <f>SUM(H28:H48)</f>
        <v>61.000000000000007</v>
      </c>
      <c r="I49" s="2">
        <f>SUM(I28:I48)</f>
        <v>366</v>
      </c>
      <c r="J49" s="2">
        <f>SUM(J28:J48)</f>
        <v>5.9478545454545451</v>
      </c>
    </row>
    <row r="50" spans="1:12" customFormat="1" ht="15.75" customHeight="1"/>
    <row r="51" spans="1:12" customFormat="1" ht="15.75" customHeight="1"/>
    <row r="52" spans="1:12" customFormat="1" ht="15.75" customHeight="1"/>
    <row r="53" spans="1:12" customFormat="1" ht="15.75" customHeight="1"/>
    <row r="54" spans="1:12" ht="28.5" customHeight="1">
      <c r="A54" s="224" t="s">
        <v>47</v>
      </c>
      <c r="B54" s="225"/>
      <c r="C54" s="11" t="s">
        <v>53</v>
      </c>
      <c r="D54" s="11" t="s">
        <v>60</v>
      </c>
      <c r="E54" s="12" t="s">
        <v>49</v>
      </c>
      <c r="F54" s="11" t="s">
        <v>1</v>
      </c>
      <c r="G54" s="11" t="s">
        <v>46</v>
      </c>
      <c r="H54" s="11" t="s">
        <v>50</v>
      </c>
      <c r="I54" s="11" t="s">
        <v>51</v>
      </c>
      <c r="J54" s="13" t="s">
        <v>2</v>
      </c>
    </row>
    <row r="55" spans="1:12" ht="15.75" customHeight="1">
      <c r="A55" s="180" t="s">
        <v>54</v>
      </c>
      <c r="B55" s="61">
        <v>2</v>
      </c>
      <c r="C55" s="226" t="s">
        <v>5</v>
      </c>
      <c r="D55" s="41" t="s">
        <v>6</v>
      </c>
      <c r="E55" s="8">
        <v>2.5999999999999999E-2</v>
      </c>
      <c r="F55" s="49">
        <v>9</v>
      </c>
      <c r="G55" s="49">
        <v>20</v>
      </c>
      <c r="H55" s="5">
        <f>G55*E55</f>
        <v>0.52</v>
      </c>
      <c r="I55" s="7">
        <f>J55*G55</f>
        <v>4.68</v>
      </c>
      <c r="J55" s="9">
        <f>F55*E55</f>
        <v>0.23399999999999999</v>
      </c>
      <c r="L55" s="18"/>
    </row>
    <row r="56" spans="1:12" ht="15.75" customHeight="1">
      <c r="A56" s="181"/>
      <c r="B56" s="64">
        <f>B55</f>
        <v>2</v>
      </c>
      <c r="C56" s="227"/>
      <c r="D56" s="41" t="s">
        <v>7</v>
      </c>
      <c r="E56" s="8">
        <v>6.0000000000000001E-3</v>
      </c>
      <c r="F56" s="53">
        <f>F55</f>
        <v>9</v>
      </c>
      <c r="G56" s="49">
        <v>90</v>
      </c>
      <c r="H56" s="5">
        <f t="shared" ref="H56:H57" si="12">G56*E56</f>
        <v>0.54</v>
      </c>
      <c r="I56" s="7">
        <f t="shared" ref="I56:I60" si="13">J56*G56</f>
        <v>4.8600000000000003</v>
      </c>
      <c r="J56" s="9">
        <f t="shared" ref="J56:J60" si="14">F56*E56</f>
        <v>5.3999999999999999E-2</v>
      </c>
      <c r="L56" s="18"/>
    </row>
    <row r="57" spans="1:12" ht="15.75" customHeight="1">
      <c r="A57" s="181"/>
      <c r="B57" s="64">
        <f t="shared" ref="B57:B72" si="15">B56</f>
        <v>2</v>
      </c>
      <c r="C57" s="227"/>
      <c r="D57" s="41" t="s">
        <v>8</v>
      </c>
      <c r="E57" s="8">
        <v>3.5000000000000003E-2</v>
      </c>
      <c r="F57" s="53">
        <f t="shared" ref="F57:F72" si="16">F56</f>
        <v>9</v>
      </c>
      <c r="G57" s="49">
        <v>28</v>
      </c>
      <c r="H57" s="5">
        <f t="shared" si="12"/>
        <v>0.98000000000000009</v>
      </c>
      <c r="I57" s="7">
        <f t="shared" si="13"/>
        <v>8.8200000000000021</v>
      </c>
      <c r="J57" s="9">
        <f>F57*E57</f>
        <v>0.31500000000000006</v>
      </c>
      <c r="L57" s="18"/>
    </row>
    <row r="58" spans="1:12" ht="15.75" customHeight="1">
      <c r="A58" s="181"/>
      <c r="B58" s="64">
        <f t="shared" si="15"/>
        <v>2</v>
      </c>
      <c r="C58" s="227"/>
      <c r="D58" s="41" t="s">
        <v>10</v>
      </c>
      <c r="E58" s="8">
        <v>2.5000000000000001E-2</v>
      </c>
      <c r="F58" s="53">
        <f t="shared" si="16"/>
        <v>9</v>
      </c>
      <c r="G58" s="49">
        <v>86</v>
      </c>
      <c r="H58" s="5">
        <f>G58*E58</f>
        <v>2.15</v>
      </c>
      <c r="I58" s="7">
        <f t="shared" si="13"/>
        <v>19.350000000000001</v>
      </c>
      <c r="J58" s="9">
        <f t="shared" si="14"/>
        <v>0.22500000000000001</v>
      </c>
      <c r="L58" s="18"/>
    </row>
    <row r="59" spans="1:12" ht="15.75" customHeight="1">
      <c r="A59" s="181"/>
      <c r="B59" s="64">
        <f t="shared" si="15"/>
        <v>2</v>
      </c>
      <c r="C59" s="227"/>
      <c r="D59" s="41" t="s">
        <v>9</v>
      </c>
      <c r="E59" s="8">
        <v>1.9E-2</v>
      </c>
      <c r="F59" s="53">
        <f t="shared" si="16"/>
        <v>9</v>
      </c>
      <c r="G59" s="49">
        <v>44</v>
      </c>
      <c r="H59" s="5">
        <f t="shared" ref="H59" si="17">G59*E59</f>
        <v>0.83599999999999997</v>
      </c>
      <c r="I59" s="7">
        <f t="shared" si="13"/>
        <v>7.5239999999999991</v>
      </c>
      <c r="J59" s="9">
        <f t="shared" si="14"/>
        <v>0.17099999999999999</v>
      </c>
      <c r="L59" s="18"/>
    </row>
    <row r="60" spans="1:12" ht="15.75" customHeight="1">
      <c r="A60" s="181"/>
      <c r="B60" s="64">
        <f t="shared" si="15"/>
        <v>2</v>
      </c>
      <c r="C60" s="228"/>
      <c r="D60" s="41" t="s">
        <v>11</v>
      </c>
      <c r="E60" s="8">
        <v>1.7999999999999999E-2</v>
      </c>
      <c r="F60" s="53">
        <f t="shared" si="16"/>
        <v>9</v>
      </c>
      <c r="G60" s="49">
        <v>28</v>
      </c>
      <c r="H60" s="5">
        <f>G60*E60</f>
        <v>0.504</v>
      </c>
      <c r="I60" s="7">
        <f t="shared" si="13"/>
        <v>4.5359999999999996</v>
      </c>
      <c r="J60" s="9">
        <f t="shared" si="14"/>
        <v>0.16199999999999998</v>
      </c>
      <c r="L60" s="18"/>
    </row>
    <row r="61" spans="1:12" ht="15.75" customHeight="1">
      <c r="A61" s="181"/>
      <c r="B61" s="64">
        <f t="shared" si="15"/>
        <v>2</v>
      </c>
      <c r="C61" s="226" t="s">
        <v>28</v>
      </c>
      <c r="D61" s="41" t="s">
        <v>81</v>
      </c>
      <c r="E61" s="6">
        <f>H61/G61</f>
        <v>0.10063030303030304</v>
      </c>
      <c r="F61" s="53">
        <f t="shared" si="16"/>
        <v>9</v>
      </c>
      <c r="G61" s="51">
        <v>330</v>
      </c>
      <c r="H61" s="4">
        <f>61-H55-H56-H57-H58-H59-H60-H62-H63-H64-H65-H66-H67-H68-H69-H70-H71-H72</f>
        <v>33.208000000000006</v>
      </c>
      <c r="I61" s="7">
        <f>J61*G61</f>
        <v>298.87200000000007</v>
      </c>
      <c r="J61" s="9">
        <f>F61*E61</f>
        <v>0.90567272727272741</v>
      </c>
    </row>
    <row r="62" spans="1:12" ht="15.75" customHeight="1">
      <c r="A62" s="181"/>
      <c r="B62" s="64">
        <f t="shared" si="15"/>
        <v>2</v>
      </c>
      <c r="C62" s="227"/>
      <c r="D62" s="41" t="s">
        <v>57</v>
      </c>
      <c r="E62" s="6">
        <v>0.03</v>
      </c>
      <c r="F62" s="53">
        <f t="shared" si="16"/>
        <v>9</v>
      </c>
      <c r="G62" s="51">
        <v>120</v>
      </c>
      <c r="H62" s="4">
        <f t="shared" ref="H62:H70" si="18">G62*E62</f>
        <v>3.5999999999999996</v>
      </c>
      <c r="I62" s="7">
        <f t="shared" ref="I62:I72" si="19">J62*G62</f>
        <v>32.400000000000006</v>
      </c>
      <c r="J62" s="9">
        <f t="shared" ref="J62:J72" si="20">F62*E62</f>
        <v>0.27</v>
      </c>
    </row>
    <row r="63" spans="1:12" ht="15.75" customHeight="1">
      <c r="A63" s="181"/>
      <c r="B63" s="64">
        <f t="shared" si="15"/>
        <v>2</v>
      </c>
      <c r="C63" s="227"/>
      <c r="D63" s="41" t="s">
        <v>32</v>
      </c>
      <c r="E63" s="6">
        <v>1.2E-2</v>
      </c>
      <c r="F63" s="53">
        <f t="shared" si="16"/>
        <v>9</v>
      </c>
      <c r="G63" s="51">
        <v>170</v>
      </c>
      <c r="H63" s="4">
        <f t="shared" si="18"/>
        <v>2.04</v>
      </c>
      <c r="I63" s="7">
        <f t="shared" si="19"/>
        <v>18.36</v>
      </c>
      <c r="J63" s="9">
        <f t="shared" si="20"/>
        <v>0.108</v>
      </c>
    </row>
    <row r="64" spans="1:12" ht="15.75" customHeight="1">
      <c r="A64" s="181"/>
      <c r="B64" s="64">
        <f t="shared" si="15"/>
        <v>2</v>
      </c>
      <c r="C64" s="227"/>
      <c r="D64" s="41" t="s">
        <v>24</v>
      </c>
      <c r="E64" s="6">
        <v>2E-3</v>
      </c>
      <c r="F64" s="53">
        <f t="shared" si="16"/>
        <v>9</v>
      </c>
      <c r="G64" s="49">
        <v>200</v>
      </c>
      <c r="H64" s="4">
        <f t="shared" si="18"/>
        <v>0.4</v>
      </c>
      <c r="I64" s="7">
        <f t="shared" si="19"/>
        <v>3.6000000000000005</v>
      </c>
      <c r="J64" s="9">
        <f t="shared" si="20"/>
        <v>1.8000000000000002E-2</v>
      </c>
    </row>
    <row r="65" spans="1:15" ht="15.75" customHeight="1">
      <c r="A65" s="181"/>
      <c r="B65" s="64">
        <f t="shared" si="15"/>
        <v>2</v>
      </c>
      <c r="C65" s="228"/>
      <c r="D65" s="41" t="s">
        <v>79</v>
      </c>
      <c r="E65" s="6">
        <v>0.2</v>
      </c>
      <c r="F65" s="53">
        <f t="shared" si="16"/>
        <v>9</v>
      </c>
      <c r="G65" s="49"/>
      <c r="H65" s="4"/>
      <c r="I65" s="7"/>
      <c r="J65" s="9">
        <f t="shared" si="20"/>
        <v>1.8</v>
      </c>
    </row>
    <row r="66" spans="1:15" ht="15.75" customHeight="1">
      <c r="A66" s="181"/>
      <c r="B66" s="64">
        <f t="shared" si="15"/>
        <v>2</v>
      </c>
      <c r="C66" s="226" t="s">
        <v>82</v>
      </c>
      <c r="D66" s="41" t="s">
        <v>8</v>
      </c>
      <c r="E66" s="6">
        <v>0.2</v>
      </c>
      <c r="F66" s="53">
        <f t="shared" si="16"/>
        <v>9</v>
      </c>
      <c r="G66" s="49">
        <v>28</v>
      </c>
      <c r="H66" s="4">
        <f t="shared" ref="H66:H67" si="21">G66*E66</f>
        <v>5.6000000000000005</v>
      </c>
      <c r="I66" s="7">
        <f t="shared" ref="I66:I67" si="22">J66*G66</f>
        <v>50.4</v>
      </c>
      <c r="J66" s="9">
        <f t="shared" si="20"/>
        <v>1.8</v>
      </c>
    </row>
    <row r="67" spans="1:15" ht="15.75" customHeight="1">
      <c r="A67" s="181"/>
      <c r="B67" s="64">
        <f t="shared" si="15"/>
        <v>2</v>
      </c>
      <c r="C67" s="228"/>
      <c r="D67" s="41" t="s">
        <v>27</v>
      </c>
      <c r="E67" s="6">
        <v>5.0000000000000001E-3</v>
      </c>
      <c r="F67" s="53">
        <f t="shared" si="16"/>
        <v>9</v>
      </c>
      <c r="G67" s="49">
        <v>710</v>
      </c>
      <c r="H67" s="4">
        <f t="shared" si="21"/>
        <v>3.5500000000000003</v>
      </c>
      <c r="I67" s="7">
        <f t="shared" si="22"/>
        <v>31.95</v>
      </c>
      <c r="J67" s="9">
        <f t="shared" si="20"/>
        <v>4.4999999999999998E-2</v>
      </c>
    </row>
    <row r="68" spans="1:15" ht="15.75" customHeight="1">
      <c r="A68" s="181"/>
      <c r="B68" s="64">
        <f t="shared" si="15"/>
        <v>2</v>
      </c>
      <c r="C68" s="218" t="s">
        <v>97</v>
      </c>
      <c r="D68" s="41" t="s">
        <v>14</v>
      </c>
      <c r="E68" s="6">
        <v>4.5999999999999999E-2</v>
      </c>
      <c r="F68" s="53">
        <f t="shared" si="16"/>
        <v>9</v>
      </c>
      <c r="G68" s="51">
        <v>100</v>
      </c>
      <c r="H68" s="4">
        <f>G68*E68</f>
        <v>4.5999999999999996</v>
      </c>
      <c r="I68" s="7">
        <f t="shared" si="19"/>
        <v>41.4</v>
      </c>
      <c r="J68" s="9">
        <f t="shared" si="20"/>
        <v>0.41399999999999998</v>
      </c>
    </row>
    <row r="69" spans="1:15" ht="15.75" customHeight="1">
      <c r="A69" s="181"/>
      <c r="B69" s="64">
        <f t="shared" si="15"/>
        <v>2</v>
      </c>
      <c r="C69" s="219"/>
      <c r="D69" s="41" t="s">
        <v>12</v>
      </c>
      <c r="E69" s="6">
        <v>2.4E-2</v>
      </c>
      <c r="F69" s="53">
        <f t="shared" si="16"/>
        <v>9</v>
      </c>
      <c r="G69" s="49">
        <v>46</v>
      </c>
      <c r="H69" s="4">
        <f>G69*E69</f>
        <v>1.1040000000000001</v>
      </c>
      <c r="I69" s="7">
        <f t="shared" si="19"/>
        <v>9.9359999999999999</v>
      </c>
      <c r="J69" s="9">
        <f t="shared" si="20"/>
        <v>0.216</v>
      </c>
    </row>
    <row r="70" spans="1:15" ht="15.75" customHeight="1">
      <c r="A70" s="181"/>
      <c r="B70" s="64">
        <f t="shared" si="15"/>
        <v>2</v>
      </c>
      <c r="C70" s="219"/>
      <c r="D70" s="41" t="s">
        <v>13</v>
      </c>
      <c r="E70" s="45">
        <v>2.0000000000000001E-4</v>
      </c>
      <c r="F70" s="53">
        <f t="shared" si="16"/>
        <v>9</v>
      </c>
      <c r="G70" s="49">
        <v>440</v>
      </c>
      <c r="H70" s="4">
        <f t="shared" si="18"/>
        <v>8.8000000000000009E-2</v>
      </c>
      <c r="I70" s="7">
        <f t="shared" si="19"/>
        <v>0.79200000000000004</v>
      </c>
      <c r="J70" s="9">
        <f t="shared" si="20"/>
        <v>1.8000000000000002E-3</v>
      </c>
      <c r="L70"/>
      <c r="M70"/>
      <c r="N70"/>
      <c r="O70"/>
    </row>
    <row r="71" spans="1:15" ht="15.75" customHeight="1">
      <c r="A71" s="181"/>
      <c r="B71" s="64">
        <f t="shared" si="15"/>
        <v>2</v>
      </c>
      <c r="C71" s="220"/>
      <c r="D71" s="41" t="s">
        <v>79</v>
      </c>
      <c r="E71" s="6">
        <v>0.17199999999999999</v>
      </c>
      <c r="F71" s="53">
        <f t="shared" si="16"/>
        <v>9</v>
      </c>
      <c r="G71" s="49"/>
      <c r="H71" s="4"/>
      <c r="I71" s="7"/>
      <c r="J71" s="9">
        <f t="shared" si="20"/>
        <v>1.5479999999999998</v>
      </c>
      <c r="L71"/>
      <c r="M71"/>
      <c r="N71"/>
      <c r="O71"/>
    </row>
    <row r="72" spans="1:15" ht="15.75" customHeight="1">
      <c r="A72" s="181"/>
      <c r="B72" s="64">
        <f t="shared" si="15"/>
        <v>2</v>
      </c>
      <c r="C72" s="3" t="s">
        <v>38</v>
      </c>
      <c r="D72" s="46" t="s">
        <v>38</v>
      </c>
      <c r="E72" s="6">
        <v>0.04</v>
      </c>
      <c r="F72" s="53">
        <f t="shared" si="16"/>
        <v>9</v>
      </c>
      <c r="G72" s="49">
        <v>32</v>
      </c>
      <c r="H72" s="4">
        <f>G72*E72</f>
        <v>1.28</v>
      </c>
      <c r="I72" s="7">
        <f t="shared" si="19"/>
        <v>11.52</v>
      </c>
      <c r="J72" s="9">
        <f t="shared" si="20"/>
        <v>0.36</v>
      </c>
      <c r="L72"/>
      <c r="M72"/>
      <c r="N72"/>
      <c r="O72"/>
    </row>
    <row r="73" spans="1:15" ht="15.75" customHeight="1">
      <c r="A73" s="210" t="s">
        <v>41</v>
      </c>
      <c r="B73" s="210"/>
      <c r="C73" s="210"/>
      <c r="D73" s="210"/>
      <c r="E73" s="74"/>
      <c r="F73" s="74"/>
      <c r="G73" s="74"/>
      <c r="H73" s="2">
        <f>SUM(H55:H72)</f>
        <v>61.000000000000007</v>
      </c>
      <c r="I73" s="2">
        <f>SUM(I55:I72)</f>
        <v>549.00000000000011</v>
      </c>
      <c r="J73" s="2">
        <f>SUM(J55:J72)</f>
        <v>8.6474727272727261</v>
      </c>
      <c r="L73"/>
      <c r="M73"/>
      <c r="N73"/>
      <c r="O73"/>
    </row>
    <row r="74" spans="1:15" ht="15.75" customHeight="1">
      <c r="A74" s="239" t="s">
        <v>55</v>
      </c>
      <c r="B74" s="60">
        <v>3</v>
      </c>
      <c r="C74" s="229" t="s">
        <v>98</v>
      </c>
      <c r="D74" s="42" t="s">
        <v>9</v>
      </c>
      <c r="E74" s="6">
        <v>9.4E-2</v>
      </c>
      <c r="F74" s="50">
        <v>12</v>
      </c>
      <c r="G74" s="51">
        <v>44</v>
      </c>
      <c r="H74" s="5">
        <f>E74*G74</f>
        <v>4.1360000000000001</v>
      </c>
      <c r="I74" s="7">
        <f>J74*G74</f>
        <v>49.632000000000005</v>
      </c>
      <c r="J74" s="6">
        <f>F74*E74</f>
        <v>1.1280000000000001</v>
      </c>
      <c r="L74"/>
      <c r="M74"/>
      <c r="N74"/>
      <c r="O74"/>
    </row>
    <row r="75" spans="1:15" ht="15.75" customHeight="1">
      <c r="A75" s="239"/>
      <c r="B75" s="63">
        <f>B74</f>
        <v>3</v>
      </c>
      <c r="C75" s="229"/>
      <c r="D75" s="42" t="s">
        <v>29</v>
      </c>
      <c r="E75" s="6">
        <v>2.9000000000000001E-2</v>
      </c>
      <c r="F75" s="54">
        <f>F74</f>
        <v>12</v>
      </c>
      <c r="G75" s="51">
        <v>100</v>
      </c>
      <c r="H75" s="5">
        <f t="shared" ref="H75:H82" si="23">E75*G75</f>
        <v>2.9000000000000004</v>
      </c>
      <c r="I75" s="7">
        <f t="shared" ref="I75:I89" si="24">J75*G75</f>
        <v>34.800000000000004</v>
      </c>
      <c r="J75" s="6">
        <f t="shared" ref="J75:J89" si="25">F75*E75</f>
        <v>0.34800000000000003</v>
      </c>
      <c r="L75"/>
      <c r="M75"/>
      <c r="N75"/>
      <c r="O75"/>
    </row>
    <row r="76" spans="1:15" ht="15.75" customHeight="1">
      <c r="A76" s="239"/>
      <c r="B76" s="63">
        <f t="shared" ref="B76:B89" si="26">B75</f>
        <v>3</v>
      </c>
      <c r="C76" s="229"/>
      <c r="D76" s="42" t="s">
        <v>15</v>
      </c>
      <c r="E76" s="6">
        <v>0.01</v>
      </c>
      <c r="F76" s="54">
        <f t="shared" ref="F76:F89" si="27">F75</f>
        <v>12</v>
      </c>
      <c r="G76" s="51">
        <v>140</v>
      </c>
      <c r="H76" s="5">
        <f t="shared" si="23"/>
        <v>1.4000000000000001</v>
      </c>
      <c r="I76" s="7">
        <f t="shared" si="24"/>
        <v>16.8</v>
      </c>
      <c r="J76" s="6">
        <f t="shared" si="25"/>
        <v>0.12</v>
      </c>
      <c r="L76"/>
      <c r="M76"/>
      <c r="N76"/>
      <c r="O76"/>
    </row>
    <row r="77" spans="1:15" ht="15.75" customHeight="1">
      <c r="A77" s="239"/>
      <c r="B77" s="63">
        <f t="shared" si="26"/>
        <v>3</v>
      </c>
      <c r="C77" s="229"/>
      <c r="D77" s="42" t="s">
        <v>12</v>
      </c>
      <c r="E77" s="6">
        <v>1E-3</v>
      </c>
      <c r="F77" s="54">
        <f t="shared" si="27"/>
        <v>12</v>
      </c>
      <c r="G77" s="50">
        <v>46</v>
      </c>
      <c r="H77" s="5">
        <f t="shared" si="23"/>
        <v>4.5999999999999999E-2</v>
      </c>
      <c r="I77" s="7">
        <f t="shared" si="24"/>
        <v>0.55200000000000005</v>
      </c>
      <c r="J77" s="6">
        <f t="shared" si="25"/>
        <v>1.2E-2</v>
      </c>
      <c r="L77" s="18"/>
    </row>
    <row r="78" spans="1:15" ht="15.75" customHeight="1">
      <c r="A78" s="239"/>
      <c r="B78" s="63">
        <f t="shared" si="26"/>
        <v>3</v>
      </c>
      <c r="C78" s="240" t="s">
        <v>58</v>
      </c>
      <c r="D78" s="42" t="s">
        <v>8</v>
      </c>
      <c r="E78" s="6">
        <v>0.1</v>
      </c>
      <c r="F78" s="54">
        <f t="shared" si="27"/>
        <v>12</v>
      </c>
      <c r="G78" s="49">
        <v>28</v>
      </c>
      <c r="H78" s="5">
        <f t="shared" si="23"/>
        <v>2.8000000000000003</v>
      </c>
      <c r="I78" s="7">
        <f t="shared" si="24"/>
        <v>33.600000000000009</v>
      </c>
      <c r="J78" s="6">
        <f t="shared" si="25"/>
        <v>1.2000000000000002</v>
      </c>
      <c r="L78" s="18"/>
    </row>
    <row r="79" spans="1:15" ht="15.75" customHeight="1">
      <c r="A79" s="239"/>
      <c r="B79" s="63">
        <f t="shared" si="26"/>
        <v>3</v>
      </c>
      <c r="C79" s="241"/>
      <c r="D79" s="42" t="s">
        <v>56</v>
      </c>
      <c r="E79" s="6">
        <v>0.01</v>
      </c>
      <c r="F79" s="54">
        <f t="shared" si="27"/>
        <v>12</v>
      </c>
      <c r="G79" s="50">
        <v>50</v>
      </c>
      <c r="H79" s="5">
        <f t="shared" si="23"/>
        <v>0.5</v>
      </c>
      <c r="I79" s="7">
        <f t="shared" si="24"/>
        <v>6</v>
      </c>
      <c r="J79" s="6">
        <f t="shared" si="25"/>
        <v>0.12</v>
      </c>
      <c r="L79" s="18"/>
    </row>
    <row r="80" spans="1:15" ht="15.75" customHeight="1">
      <c r="A80" s="239"/>
      <c r="B80" s="63">
        <f t="shared" si="26"/>
        <v>3</v>
      </c>
      <c r="C80" s="241"/>
      <c r="D80" s="42" t="s">
        <v>9</v>
      </c>
      <c r="E80" s="6">
        <v>1.2999999999999999E-2</v>
      </c>
      <c r="F80" s="54">
        <f t="shared" si="27"/>
        <v>12</v>
      </c>
      <c r="G80" s="50">
        <v>44</v>
      </c>
      <c r="H80" s="5">
        <f t="shared" si="23"/>
        <v>0.57199999999999995</v>
      </c>
      <c r="I80" s="7">
        <f t="shared" si="24"/>
        <v>6.8639999999999999</v>
      </c>
      <c r="J80" s="6">
        <f t="shared" si="25"/>
        <v>0.156</v>
      </c>
      <c r="L80" s="18"/>
    </row>
    <row r="81" spans="1:15" ht="15.75" customHeight="1">
      <c r="A81" s="239"/>
      <c r="B81" s="63">
        <f t="shared" si="26"/>
        <v>3</v>
      </c>
      <c r="C81" s="241"/>
      <c r="D81" s="42" t="s">
        <v>11</v>
      </c>
      <c r="E81" s="6">
        <v>1.2E-2</v>
      </c>
      <c r="F81" s="54">
        <f t="shared" si="27"/>
        <v>12</v>
      </c>
      <c r="G81" s="50">
        <v>28</v>
      </c>
      <c r="H81" s="5">
        <f t="shared" si="23"/>
        <v>0.33600000000000002</v>
      </c>
      <c r="I81" s="7">
        <f t="shared" si="24"/>
        <v>4.032</v>
      </c>
      <c r="J81" s="6">
        <f t="shared" si="25"/>
        <v>0.14400000000000002</v>
      </c>
      <c r="L81" s="18"/>
    </row>
    <row r="82" spans="1:15" ht="15.75" customHeight="1">
      <c r="A82" s="239"/>
      <c r="B82" s="63">
        <f t="shared" si="26"/>
        <v>3</v>
      </c>
      <c r="C82" s="241"/>
      <c r="D82" s="42" t="s">
        <v>7</v>
      </c>
      <c r="E82" s="6">
        <v>3.0000000000000001E-3</v>
      </c>
      <c r="F82" s="54">
        <f t="shared" si="27"/>
        <v>12</v>
      </c>
      <c r="G82" s="50">
        <v>90</v>
      </c>
      <c r="H82" s="5">
        <f t="shared" si="23"/>
        <v>0.27</v>
      </c>
      <c r="I82" s="7">
        <f t="shared" si="24"/>
        <v>3.24</v>
      </c>
      <c r="J82" s="6">
        <f t="shared" si="25"/>
        <v>3.6000000000000004E-2</v>
      </c>
      <c r="L82" s="18"/>
    </row>
    <row r="83" spans="1:15" ht="15.75" customHeight="1">
      <c r="A83" s="239"/>
      <c r="B83" s="63">
        <f t="shared" si="26"/>
        <v>3</v>
      </c>
      <c r="C83" s="242"/>
      <c r="D83" s="42" t="s">
        <v>79</v>
      </c>
      <c r="E83" s="6">
        <v>0.188</v>
      </c>
      <c r="F83" s="54">
        <f t="shared" si="27"/>
        <v>12</v>
      </c>
      <c r="G83" s="50"/>
      <c r="H83" s="5"/>
      <c r="I83" s="7"/>
      <c r="J83" s="6">
        <f t="shared" si="25"/>
        <v>2.2560000000000002</v>
      </c>
      <c r="L83" s="18"/>
    </row>
    <row r="84" spans="1:15" ht="15.75" customHeight="1">
      <c r="A84" s="239"/>
      <c r="B84" s="63">
        <f t="shared" si="26"/>
        <v>3</v>
      </c>
      <c r="C84" s="221" t="s">
        <v>83</v>
      </c>
      <c r="D84" s="41" t="s">
        <v>61</v>
      </c>
      <c r="E84" s="6">
        <f>H84/G84</f>
        <v>0.11353535353535352</v>
      </c>
      <c r="F84" s="54">
        <f t="shared" si="27"/>
        <v>12</v>
      </c>
      <c r="G84" s="49">
        <v>198</v>
      </c>
      <c r="H84" s="5">
        <f>61-H74-H75-H76-H77-H78-H79-H80-H81-H82-H85-H86-H87-H88-H89</f>
        <v>22.479999999999997</v>
      </c>
      <c r="I84" s="7">
        <f t="shared" si="24"/>
        <v>269.76</v>
      </c>
      <c r="J84" s="6">
        <f t="shared" si="25"/>
        <v>1.3624242424242423</v>
      </c>
      <c r="L84" s="18"/>
    </row>
    <row r="85" spans="1:15" ht="15.75" customHeight="1">
      <c r="A85" s="239"/>
      <c r="B85" s="63">
        <f t="shared" si="26"/>
        <v>3</v>
      </c>
      <c r="C85" s="223"/>
      <c r="D85" s="41" t="s">
        <v>11</v>
      </c>
      <c r="E85" s="6">
        <v>2.5000000000000001E-2</v>
      </c>
      <c r="F85" s="54">
        <f t="shared" si="27"/>
        <v>12</v>
      </c>
      <c r="G85" s="49">
        <v>28</v>
      </c>
      <c r="H85" s="5">
        <f>E85*G85</f>
        <v>0.70000000000000007</v>
      </c>
      <c r="I85" s="7">
        <f>J85*G85</f>
        <v>8.4000000000000021</v>
      </c>
      <c r="J85" s="6">
        <f>F85*E85</f>
        <v>0.30000000000000004</v>
      </c>
      <c r="L85" s="18"/>
    </row>
    <row r="86" spans="1:15" ht="15.75" customHeight="1">
      <c r="A86" s="239"/>
      <c r="B86" s="63">
        <f t="shared" si="26"/>
        <v>3</v>
      </c>
      <c r="C86" s="234" t="s">
        <v>90</v>
      </c>
      <c r="D86" s="41" t="s">
        <v>87</v>
      </c>
      <c r="E86" s="5">
        <v>0.06</v>
      </c>
      <c r="F86" s="54">
        <f t="shared" si="27"/>
        <v>12</v>
      </c>
      <c r="G86" s="49">
        <v>82</v>
      </c>
      <c r="H86" s="5">
        <f>E86*G86</f>
        <v>4.92</v>
      </c>
      <c r="I86" s="5">
        <f>J86*G86</f>
        <v>59.04</v>
      </c>
      <c r="J86" s="5">
        <f>F86*E86</f>
        <v>0.72</v>
      </c>
      <c r="L86" s="18"/>
    </row>
    <row r="87" spans="1:15" ht="15.75" customHeight="1">
      <c r="A87" s="239"/>
      <c r="B87" s="63">
        <f t="shared" si="26"/>
        <v>3</v>
      </c>
      <c r="C87" s="234"/>
      <c r="D87" s="42" t="s">
        <v>27</v>
      </c>
      <c r="E87" s="6">
        <v>6.0000000000000001E-3</v>
      </c>
      <c r="F87" s="54">
        <f t="shared" si="27"/>
        <v>12</v>
      </c>
      <c r="G87" s="50">
        <v>710</v>
      </c>
      <c r="H87" s="5">
        <f t="shared" ref="H87:H89" si="28">E87*G87</f>
        <v>4.26</v>
      </c>
      <c r="I87" s="7">
        <f t="shared" si="24"/>
        <v>51.120000000000005</v>
      </c>
      <c r="J87" s="6">
        <f t="shared" si="25"/>
        <v>7.2000000000000008E-2</v>
      </c>
      <c r="L87" s="18"/>
    </row>
    <row r="88" spans="1:15" ht="15.75" customHeight="1">
      <c r="A88" s="239"/>
      <c r="B88" s="63">
        <f t="shared" si="26"/>
        <v>3</v>
      </c>
      <c r="C88" s="75" t="s">
        <v>65</v>
      </c>
      <c r="D88" s="43" t="s">
        <v>65</v>
      </c>
      <c r="E88" s="8">
        <v>0.2</v>
      </c>
      <c r="F88" s="54">
        <f t="shared" si="27"/>
        <v>12</v>
      </c>
      <c r="G88" s="49">
        <v>72</v>
      </c>
      <c r="H88" s="5">
        <f t="shared" si="28"/>
        <v>14.4</v>
      </c>
      <c r="I88" s="7">
        <f t="shared" si="24"/>
        <v>172.8</v>
      </c>
      <c r="J88" s="9">
        <f t="shared" si="25"/>
        <v>2.4000000000000004</v>
      </c>
      <c r="L88" s="18"/>
    </row>
    <row r="89" spans="1:15" ht="15.75" customHeight="1">
      <c r="A89" s="239"/>
      <c r="B89" s="63">
        <f t="shared" si="26"/>
        <v>3</v>
      </c>
      <c r="C89" s="76" t="s">
        <v>38</v>
      </c>
      <c r="D89" s="42" t="s">
        <v>38</v>
      </c>
      <c r="E89" s="6">
        <v>0.04</v>
      </c>
      <c r="F89" s="54">
        <f t="shared" si="27"/>
        <v>12</v>
      </c>
      <c r="G89" s="50">
        <v>32</v>
      </c>
      <c r="H89" s="5">
        <f t="shared" si="28"/>
        <v>1.28</v>
      </c>
      <c r="I89" s="7">
        <f t="shared" si="24"/>
        <v>15.36</v>
      </c>
      <c r="J89" s="6">
        <f t="shared" si="25"/>
        <v>0.48</v>
      </c>
      <c r="L89" s="18"/>
      <c r="M89"/>
      <c r="N89"/>
      <c r="O89"/>
    </row>
    <row r="90" spans="1:15" ht="15.75" customHeight="1">
      <c r="A90" s="210" t="s">
        <v>41</v>
      </c>
      <c r="B90" s="210"/>
      <c r="C90" s="210"/>
      <c r="D90" s="210"/>
      <c r="E90" s="74"/>
      <c r="F90" s="74"/>
      <c r="G90" s="74"/>
      <c r="H90" s="2">
        <f>SUM(H74:H89)</f>
        <v>61</v>
      </c>
      <c r="I90" s="2">
        <f>SUM(I74:I89)</f>
        <v>732.00000000000011</v>
      </c>
      <c r="J90" s="2">
        <f>SUM(J74:J89)</f>
        <v>10.854424242424244</v>
      </c>
      <c r="L90"/>
      <c r="M90"/>
      <c r="N90"/>
      <c r="O90"/>
    </row>
    <row r="91" spans="1:15" customFormat="1" ht="15.75" customHeight="1"/>
    <row r="92" spans="1:15" customFormat="1" ht="15.75" customHeight="1"/>
    <row r="93" spans="1:15" customFormat="1" ht="15.75" customHeight="1"/>
    <row r="94" spans="1:15" customFormat="1" ht="15.75" customHeight="1"/>
    <row r="95" spans="1:15" customFormat="1" ht="15.75" customHeight="1"/>
    <row r="96" spans="1:15" customFormat="1" ht="15.75" customHeight="1"/>
    <row r="97" spans="1:10" customFormat="1" ht="15.75" customHeight="1"/>
    <row r="98" spans="1:10" customFormat="1" ht="15.75" customHeight="1"/>
    <row r="99" spans="1:10" customFormat="1" ht="15.75" customHeight="1"/>
    <row r="100" spans="1:10" customFormat="1" ht="15.75" customHeight="1"/>
    <row r="101" spans="1:10" customFormat="1" ht="15.75" customHeight="1"/>
    <row r="102" spans="1:10" customFormat="1" ht="15.75" customHeight="1"/>
    <row r="103" spans="1:10" customFormat="1" ht="15.75" customHeight="1"/>
    <row r="104" spans="1:10" customFormat="1" ht="15.75" customHeight="1"/>
    <row r="105" spans="1:10" customFormat="1" ht="15.75" customHeight="1"/>
    <row r="106" spans="1:10" ht="28.5" customHeight="1">
      <c r="A106" s="224" t="s">
        <v>47</v>
      </c>
      <c r="B106" s="225"/>
      <c r="C106" s="11" t="s">
        <v>53</v>
      </c>
      <c r="D106" s="11" t="s">
        <v>60</v>
      </c>
      <c r="E106" s="12" t="s">
        <v>49</v>
      </c>
      <c r="F106" s="11" t="s">
        <v>1</v>
      </c>
      <c r="G106" s="11" t="s">
        <v>46</v>
      </c>
      <c r="H106" s="11" t="s">
        <v>50</v>
      </c>
      <c r="I106" s="11" t="s">
        <v>51</v>
      </c>
      <c r="J106" s="12" t="s">
        <v>2</v>
      </c>
    </row>
    <row r="107" spans="1:10" ht="15.75" customHeight="1">
      <c r="A107" s="196" t="s">
        <v>62</v>
      </c>
      <c r="B107" s="61">
        <v>3</v>
      </c>
      <c r="C107" s="217" t="s">
        <v>30</v>
      </c>
      <c r="D107" s="41" t="s">
        <v>75</v>
      </c>
      <c r="E107" s="6">
        <v>8.5000000000000006E-2</v>
      </c>
      <c r="F107" s="49">
        <v>7</v>
      </c>
      <c r="G107" s="49">
        <v>120</v>
      </c>
      <c r="H107" s="4">
        <f>G107*E107</f>
        <v>10.200000000000001</v>
      </c>
      <c r="I107" s="7">
        <f>J107*G107</f>
        <v>71.400000000000006</v>
      </c>
      <c r="J107" s="9">
        <f>F107*E107</f>
        <v>0.59500000000000008</v>
      </c>
    </row>
    <row r="108" spans="1:10" ht="15.75" customHeight="1">
      <c r="A108" s="196"/>
      <c r="B108" s="64">
        <f>B107</f>
        <v>3</v>
      </c>
      <c r="C108" s="217"/>
      <c r="D108" s="41" t="s">
        <v>11</v>
      </c>
      <c r="E108" s="6">
        <v>2.9000000000000001E-2</v>
      </c>
      <c r="F108" s="53">
        <f>F107</f>
        <v>7</v>
      </c>
      <c r="G108" s="49">
        <v>28</v>
      </c>
      <c r="H108" s="4">
        <f t="shared" ref="H108:H127" si="29">G108*E108</f>
        <v>0.81200000000000006</v>
      </c>
      <c r="I108" s="7">
        <f t="shared" ref="I108:I127" si="30">J108*G108</f>
        <v>5.6840000000000002</v>
      </c>
      <c r="J108" s="9">
        <f t="shared" ref="J108:J127" si="31">F108*E108</f>
        <v>0.20300000000000001</v>
      </c>
    </row>
    <row r="109" spans="1:10" ht="15.75" customHeight="1">
      <c r="A109" s="196"/>
      <c r="B109" s="64">
        <f t="shared" ref="B109:B127" si="32">B108</f>
        <v>3</v>
      </c>
      <c r="C109" s="217"/>
      <c r="D109" s="42" t="s">
        <v>7</v>
      </c>
      <c r="E109" s="6">
        <v>6.0000000000000001E-3</v>
      </c>
      <c r="F109" s="53">
        <f t="shared" ref="F109:F127" si="33">F108</f>
        <v>7</v>
      </c>
      <c r="G109" s="49">
        <v>90</v>
      </c>
      <c r="H109" s="4">
        <f t="shared" si="29"/>
        <v>0.54</v>
      </c>
      <c r="I109" s="7">
        <f t="shared" si="30"/>
        <v>3.7800000000000002</v>
      </c>
      <c r="J109" s="9">
        <f t="shared" si="31"/>
        <v>4.2000000000000003E-2</v>
      </c>
    </row>
    <row r="110" spans="1:10" ht="15.75" customHeight="1">
      <c r="A110" s="196"/>
      <c r="B110" s="64">
        <f t="shared" si="32"/>
        <v>3</v>
      </c>
      <c r="C110" s="218" t="s">
        <v>31</v>
      </c>
      <c r="D110" s="41" t="s">
        <v>81</v>
      </c>
      <c r="E110" s="6">
        <f>H110/G110</f>
        <v>2.5072727272727253E-2</v>
      </c>
      <c r="F110" s="53">
        <f t="shared" si="33"/>
        <v>7</v>
      </c>
      <c r="G110" s="49">
        <v>330</v>
      </c>
      <c r="H110" s="4">
        <f>61-H107-H108-H109-H111-H112-H113-H114-H115-H116-H117-H118-H119-H120-H121-H122-H123-H124-H125-H126-H127</f>
        <v>8.2739999999999938</v>
      </c>
      <c r="I110" s="7">
        <f t="shared" si="30"/>
        <v>57.917999999999957</v>
      </c>
      <c r="J110" s="9">
        <f t="shared" si="31"/>
        <v>0.17550909090909078</v>
      </c>
    </row>
    <row r="111" spans="1:10" ht="15.75" customHeight="1">
      <c r="A111" s="196"/>
      <c r="B111" s="64">
        <f t="shared" si="32"/>
        <v>3</v>
      </c>
      <c r="C111" s="219"/>
      <c r="D111" s="41" t="s">
        <v>8</v>
      </c>
      <c r="E111" s="6">
        <v>0.107</v>
      </c>
      <c r="F111" s="53">
        <f t="shared" si="33"/>
        <v>7</v>
      </c>
      <c r="G111" s="49">
        <v>28</v>
      </c>
      <c r="H111" s="4">
        <f t="shared" si="29"/>
        <v>2.996</v>
      </c>
      <c r="I111" s="7">
        <f t="shared" si="30"/>
        <v>20.972000000000001</v>
      </c>
      <c r="J111" s="9">
        <f t="shared" si="31"/>
        <v>0.749</v>
      </c>
    </row>
    <row r="112" spans="1:10" ht="15.75" customHeight="1">
      <c r="A112" s="196"/>
      <c r="B112" s="64">
        <f t="shared" si="32"/>
        <v>3</v>
      </c>
      <c r="C112" s="219"/>
      <c r="D112" s="41" t="s">
        <v>87</v>
      </c>
      <c r="E112" s="6">
        <v>6.0000000000000001E-3</v>
      </c>
      <c r="F112" s="53">
        <f t="shared" si="33"/>
        <v>7</v>
      </c>
      <c r="G112" s="49">
        <v>82</v>
      </c>
      <c r="H112" s="4">
        <f t="shared" si="29"/>
        <v>0.49199999999999999</v>
      </c>
      <c r="I112" s="7">
        <f t="shared" si="30"/>
        <v>3.4440000000000004</v>
      </c>
      <c r="J112" s="9">
        <f t="shared" si="31"/>
        <v>4.2000000000000003E-2</v>
      </c>
    </row>
    <row r="113" spans="1:10" ht="15.75" customHeight="1">
      <c r="A113" s="196"/>
      <c r="B113" s="64">
        <f t="shared" si="32"/>
        <v>3</v>
      </c>
      <c r="C113" s="219"/>
      <c r="D113" s="41" t="s">
        <v>9</v>
      </c>
      <c r="E113" s="6">
        <v>1.3000000000000001E-2</v>
      </c>
      <c r="F113" s="53">
        <f t="shared" si="33"/>
        <v>7</v>
      </c>
      <c r="G113" s="49">
        <v>44</v>
      </c>
      <c r="H113" s="4">
        <f t="shared" si="29"/>
        <v>0.57200000000000006</v>
      </c>
      <c r="I113" s="7">
        <f t="shared" si="30"/>
        <v>4.0040000000000004</v>
      </c>
      <c r="J113" s="9">
        <f t="shared" si="31"/>
        <v>9.1000000000000011E-2</v>
      </c>
    </row>
    <row r="114" spans="1:10" ht="15.75" customHeight="1">
      <c r="A114" s="196"/>
      <c r="B114" s="64">
        <f t="shared" si="32"/>
        <v>3</v>
      </c>
      <c r="C114" s="219"/>
      <c r="D114" s="42" t="s">
        <v>11</v>
      </c>
      <c r="E114" s="6">
        <v>1.2E-2</v>
      </c>
      <c r="F114" s="53">
        <f t="shared" si="33"/>
        <v>7</v>
      </c>
      <c r="G114" s="49">
        <v>28</v>
      </c>
      <c r="H114" s="4">
        <f t="shared" si="29"/>
        <v>0.33600000000000002</v>
      </c>
      <c r="I114" s="7">
        <f t="shared" si="30"/>
        <v>2.3520000000000003</v>
      </c>
      <c r="J114" s="9">
        <f t="shared" si="31"/>
        <v>8.4000000000000005E-2</v>
      </c>
    </row>
    <row r="115" spans="1:10" ht="15.75" customHeight="1">
      <c r="A115" s="196"/>
      <c r="B115" s="64">
        <f t="shared" si="32"/>
        <v>3</v>
      </c>
      <c r="C115" s="219"/>
      <c r="D115" s="42" t="s">
        <v>7</v>
      </c>
      <c r="E115" s="6">
        <v>3.0000000000000001E-3</v>
      </c>
      <c r="F115" s="53">
        <f t="shared" si="33"/>
        <v>7</v>
      </c>
      <c r="G115" s="49">
        <v>90</v>
      </c>
      <c r="H115" s="4">
        <f t="shared" si="29"/>
        <v>0.27</v>
      </c>
      <c r="I115" s="7">
        <f t="shared" si="30"/>
        <v>1.8900000000000001</v>
      </c>
      <c r="J115" s="9">
        <f t="shared" si="31"/>
        <v>2.1000000000000001E-2</v>
      </c>
    </row>
    <row r="116" spans="1:10" ht="15.75" customHeight="1">
      <c r="A116" s="196"/>
      <c r="B116" s="64">
        <f t="shared" si="32"/>
        <v>3</v>
      </c>
      <c r="C116" s="219"/>
      <c r="D116" s="42" t="s">
        <v>32</v>
      </c>
      <c r="E116" s="6">
        <v>6.0000000000000001E-3</v>
      </c>
      <c r="F116" s="53">
        <f t="shared" si="33"/>
        <v>7</v>
      </c>
      <c r="G116" s="49">
        <v>170</v>
      </c>
      <c r="H116" s="4">
        <f t="shared" si="29"/>
        <v>1.02</v>
      </c>
      <c r="I116" s="7">
        <f t="shared" si="30"/>
        <v>7.1400000000000006</v>
      </c>
      <c r="J116" s="9">
        <f t="shared" si="31"/>
        <v>4.2000000000000003E-2</v>
      </c>
    </row>
    <row r="117" spans="1:10" ht="15.75" customHeight="1">
      <c r="A117" s="196"/>
      <c r="B117" s="64">
        <f t="shared" si="32"/>
        <v>3</v>
      </c>
      <c r="C117" s="220"/>
      <c r="D117" s="42" t="s">
        <v>79</v>
      </c>
      <c r="E117" s="6">
        <v>0.188</v>
      </c>
      <c r="F117" s="53">
        <f t="shared" si="33"/>
        <v>7</v>
      </c>
      <c r="G117" s="49"/>
      <c r="H117" s="4"/>
      <c r="I117" s="7"/>
      <c r="J117" s="9">
        <f t="shared" si="31"/>
        <v>1.3160000000000001</v>
      </c>
    </row>
    <row r="118" spans="1:10" ht="15.75" customHeight="1">
      <c r="A118" s="196"/>
      <c r="B118" s="64">
        <f t="shared" si="32"/>
        <v>3</v>
      </c>
      <c r="C118" s="221" t="s">
        <v>86</v>
      </c>
      <c r="D118" s="41" t="s">
        <v>81</v>
      </c>
      <c r="E118" s="6">
        <v>0.06</v>
      </c>
      <c r="F118" s="53">
        <f t="shared" si="33"/>
        <v>7</v>
      </c>
      <c r="G118" s="49">
        <v>330</v>
      </c>
      <c r="H118" s="4">
        <f t="shared" si="29"/>
        <v>19.8</v>
      </c>
      <c r="I118" s="7">
        <f t="shared" si="30"/>
        <v>138.6</v>
      </c>
      <c r="J118" s="9">
        <f t="shared" si="31"/>
        <v>0.42</v>
      </c>
    </row>
    <row r="119" spans="1:10" ht="15.75" customHeight="1">
      <c r="A119" s="196"/>
      <c r="B119" s="64">
        <f t="shared" si="32"/>
        <v>3</v>
      </c>
      <c r="C119" s="222"/>
      <c r="D119" s="41" t="s">
        <v>9</v>
      </c>
      <c r="E119" s="6">
        <v>3.0000000000000001E-3</v>
      </c>
      <c r="F119" s="53">
        <f t="shared" si="33"/>
        <v>7</v>
      </c>
      <c r="G119" s="49">
        <v>44</v>
      </c>
      <c r="H119" s="4">
        <f t="shared" si="29"/>
        <v>0.13200000000000001</v>
      </c>
      <c r="I119" s="7">
        <f t="shared" si="30"/>
        <v>0.92400000000000004</v>
      </c>
      <c r="J119" s="9">
        <f t="shared" si="31"/>
        <v>2.1000000000000001E-2</v>
      </c>
    </row>
    <row r="120" spans="1:10" ht="15.75" customHeight="1">
      <c r="A120" s="196"/>
      <c r="B120" s="64">
        <f t="shared" si="32"/>
        <v>3</v>
      </c>
      <c r="C120" s="223"/>
      <c r="D120" s="41" t="s">
        <v>11</v>
      </c>
      <c r="E120" s="6">
        <v>3.0000000000000001E-3</v>
      </c>
      <c r="F120" s="53">
        <f t="shared" si="33"/>
        <v>7</v>
      </c>
      <c r="G120" s="49">
        <v>28</v>
      </c>
      <c r="H120" s="4">
        <f t="shared" si="29"/>
        <v>8.4000000000000005E-2</v>
      </c>
      <c r="I120" s="7">
        <f t="shared" si="30"/>
        <v>0.58800000000000008</v>
      </c>
      <c r="J120" s="9">
        <f t="shared" si="31"/>
        <v>2.1000000000000001E-2</v>
      </c>
    </row>
    <row r="121" spans="1:10" ht="15.75" customHeight="1">
      <c r="A121" s="196"/>
      <c r="B121" s="64">
        <f t="shared" si="32"/>
        <v>3</v>
      </c>
      <c r="C121" s="238" t="s">
        <v>42</v>
      </c>
      <c r="D121" s="41" t="s">
        <v>43</v>
      </c>
      <c r="E121" s="6">
        <v>5.0999999999999997E-2</v>
      </c>
      <c r="F121" s="53">
        <f t="shared" si="33"/>
        <v>7</v>
      </c>
      <c r="G121" s="49">
        <v>50</v>
      </c>
      <c r="H121" s="4">
        <f>G121*E121</f>
        <v>2.5499999999999998</v>
      </c>
      <c r="I121" s="7">
        <f t="shared" si="30"/>
        <v>17.849999999999998</v>
      </c>
      <c r="J121" s="9">
        <f t="shared" si="31"/>
        <v>0.35699999999999998</v>
      </c>
    </row>
    <row r="122" spans="1:10" ht="15.75" customHeight="1">
      <c r="A122" s="196"/>
      <c r="B122" s="64">
        <f t="shared" si="32"/>
        <v>3</v>
      </c>
      <c r="C122" s="238"/>
      <c r="D122" s="41" t="s">
        <v>27</v>
      </c>
      <c r="E122" s="6">
        <v>5.0000000000000001E-3</v>
      </c>
      <c r="F122" s="53">
        <f t="shared" si="33"/>
        <v>7</v>
      </c>
      <c r="G122" s="49">
        <v>710</v>
      </c>
      <c r="H122" s="4">
        <f>G122*E122</f>
        <v>3.5500000000000003</v>
      </c>
      <c r="I122" s="7">
        <f t="shared" si="30"/>
        <v>24.85</v>
      </c>
      <c r="J122" s="9">
        <f t="shared" si="31"/>
        <v>3.5000000000000003E-2</v>
      </c>
    </row>
    <row r="123" spans="1:10" ht="15.75" customHeight="1">
      <c r="A123" s="196"/>
      <c r="B123" s="64">
        <f t="shared" si="32"/>
        <v>3</v>
      </c>
      <c r="C123" s="235" t="s">
        <v>92</v>
      </c>
      <c r="D123" s="41" t="s">
        <v>25</v>
      </c>
      <c r="E123" s="6">
        <v>4.5999999999999999E-2</v>
      </c>
      <c r="F123" s="53">
        <f t="shared" si="33"/>
        <v>7</v>
      </c>
      <c r="G123" s="49">
        <v>150</v>
      </c>
      <c r="H123" s="4">
        <f t="shared" si="29"/>
        <v>6.8999999999999995</v>
      </c>
      <c r="I123" s="7">
        <f t="shared" si="30"/>
        <v>48.300000000000004</v>
      </c>
      <c r="J123" s="9">
        <f t="shared" si="31"/>
        <v>0.32200000000000001</v>
      </c>
    </row>
    <row r="124" spans="1:10" ht="15.75" customHeight="1">
      <c r="A124" s="196"/>
      <c r="B124" s="64">
        <f t="shared" si="32"/>
        <v>3</v>
      </c>
      <c r="C124" s="236"/>
      <c r="D124" s="41" t="s">
        <v>12</v>
      </c>
      <c r="E124" s="6">
        <v>2.4E-2</v>
      </c>
      <c r="F124" s="53">
        <f t="shared" si="33"/>
        <v>7</v>
      </c>
      <c r="G124" s="49">
        <v>46</v>
      </c>
      <c r="H124" s="4">
        <f t="shared" si="29"/>
        <v>1.1040000000000001</v>
      </c>
      <c r="I124" s="7">
        <f t="shared" si="30"/>
        <v>7.7280000000000006</v>
      </c>
      <c r="J124" s="9">
        <f t="shared" si="31"/>
        <v>0.16800000000000001</v>
      </c>
    </row>
    <row r="125" spans="1:10" ht="15.75" customHeight="1">
      <c r="A125" s="196"/>
      <c r="B125" s="64">
        <f t="shared" si="32"/>
        <v>3</v>
      </c>
      <c r="C125" s="236"/>
      <c r="D125" s="41" t="s">
        <v>13</v>
      </c>
      <c r="E125" s="45">
        <v>2.0000000000000001E-4</v>
      </c>
      <c r="F125" s="53">
        <f t="shared" si="33"/>
        <v>7</v>
      </c>
      <c r="G125" s="49">
        <v>440</v>
      </c>
      <c r="H125" s="4">
        <f t="shared" si="29"/>
        <v>8.8000000000000009E-2</v>
      </c>
      <c r="I125" s="7">
        <f t="shared" si="30"/>
        <v>0.61599999999999999</v>
      </c>
      <c r="J125" s="9">
        <f t="shared" si="31"/>
        <v>1.4E-3</v>
      </c>
    </row>
    <row r="126" spans="1:10" ht="15.75" customHeight="1">
      <c r="A126" s="196"/>
      <c r="B126" s="64">
        <f t="shared" si="32"/>
        <v>3</v>
      </c>
      <c r="C126" s="237"/>
      <c r="D126" s="41" t="s">
        <v>79</v>
      </c>
      <c r="E126" s="6">
        <v>0.17199999999999999</v>
      </c>
      <c r="F126" s="53">
        <f t="shared" si="33"/>
        <v>7</v>
      </c>
      <c r="G126" s="49"/>
      <c r="H126" s="4"/>
      <c r="I126" s="7"/>
      <c r="J126" s="9">
        <f t="shared" si="31"/>
        <v>1.204</v>
      </c>
    </row>
    <row r="127" spans="1:10" ht="15.75" customHeight="1">
      <c r="A127" s="196"/>
      <c r="B127" s="64">
        <f t="shared" si="32"/>
        <v>3</v>
      </c>
      <c r="C127" s="3" t="s">
        <v>38</v>
      </c>
      <c r="D127" s="46" t="s">
        <v>38</v>
      </c>
      <c r="E127" s="6">
        <v>0.04</v>
      </c>
      <c r="F127" s="53">
        <f t="shared" si="33"/>
        <v>7</v>
      </c>
      <c r="G127" s="49">
        <v>32</v>
      </c>
      <c r="H127" s="4">
        <f t="shared" si="29"/>
        <v>1.28</v>
      </c>
      <c r="I127" s="7">
        <f t="shared" si="30"/>
        <v>8.9600000000000009</v>
      </c>
      <c r="J127" s="9">
        <f t="shared" si="31"/>
        <v>0.28000000000000003</v>
      </c>
    </row>
    <row r="128" spans="1:10" ht="15.75" customHeight="1">
      <c r="A128" s="210" t="s">
        <v>41</v>
      </c>
      <c r="B128" s="210"/>
      <c r="C128" s="210"/>
      <c r="D128" s="210"/>
      <c r="E128" s="74"/>
      <c r="F128" s="74"/>
      <c r="G128" s="74"/>
      <c r="H128" s="2">
        <f>SUM(H107:H127)</f>
        <v>60.999999999999986</v>
      </c>
      <c r="I128" s="2">
        <f t="shared" ref="I128:J128" si="34">SUM(I107:I127)</f>
        <v>427</v>
      </c>
      <c r="J128" s="2">
        <f t="shared" si="34"/>
        <v>6.189909090909091</v>
      </c>
    </row>
    <row r="129" spans="1:10" ht="15.75" customHeight="1">
      <c r="A129" s="196" t="s">
        <v>63</v>
      </c>
      <c r="B129" s="61">
        <v>3</v>
      </c>
      <c r="C129" s="217" t="s">
        <v>78</v>
      </c>
      <c r="D129" s="41" t="s">
        <v>6</v>
      </c>
      <c r="E129" s="6">
        <v>4.5999999999999999E-2</v>
      </c>
      <c r="F129" s="49">
        <v>9</v>
      </c>
      <c r="G129" s="49">
        <v>20</v>
      </c>
      <c r="H129" s="4">
        <f>G129*E129</f>
        <v>0.91999999999999993</v>
      </c>
      <c r="I129" s="7">
        <f>J129*G129</f>
        <v>8.2799999999999994</v>
      </c>
      <c r="J129" s="9">
        <f>F129*E129</f>
        <v>0.41399999999999998</v>
      </c>
    </row>
    <row r="130" spans="1:10" ht="15.75" customHeight="1">
      <c r="A130" s="196"/>
      <c r="B130" s="64">
        <f>B129</f>
        <v>3</v>
      </c>
      <c r="C130" s="217"/>
      <c r="D130" s="41" t="s">
        <v>102</v>
      </c>
      <c r="E130" s="6">
        <v>0.02</v>
      </c>
      <c r="F130" s="53">
        <f>F129</f>
        <v>9</v>
      </c>
      <c r="G130" s="50">
        <v>81</v>
      </c>
      <c r="H130" s="4">
        <f t="shared" ref="H130:H151" si="35">G130*E130</f>
        <v>1.62</v>
      </c>
      <c r="I130" s="7">
        <f t="shared" ref="I130:I151" si="36">J130*G130</f>
        <v>14.58</v>
      </c>
      <c r="J130" s="9">
        <f t="shared" ref="J130:J151" si="37">F130*E130</f>
        <v>0.18</v>
      </c>
    </row>
    <row r="131" spans="1:10" ht="15.75" customHeight="1">
      <c r="A131" s="196"/>
      <c r="B131" s="64">
        <f t="shared" ref="B131:B151" si="38">B130</f>
        <v>3</v>
      </c>
      <c r="C131" s="217"/>
      <c r="D131" s="42" t="s">
        <v>7</v>
      </c>
      <c r="E131" s="6">
        <v>3.0000000000000001E-3</v>
      </c>
      <c r="F131" s="53">
        <f t="shared" ref="F131:F151" si="39">F130</f>
        <v>9</v>
      </c>
      <c r="G131" s="51">
        <v>90</v>
      </c>
      <c r="H131" s="4">
        <f t="shared" si="35"/>
        <v>0.27</v>
      </c>
      <c r="I131" s="7">
        <f t="shared" si="36"/>
        <v>2.4300000000000002</v>
      </c>
      <c r="J131" s="9">
        <f t="shared" si="37"/>
        <v>2.7E-2</v>
      </c>
    </row>
    <row r="132" spans="1:10" ht="15.75" customHeight="1">
      <c r="A132" s="196"/>
      <c r="B132" s="64">
        <f t="shared" si="38"/>
        <v>3</v>
      </c>
      <c r="C132" s="217"/>
      <c r="D132" s="41" t="s">
        <v>9</v>
      </c>
      <c r="E132" s="6">
        <v>1.3000000000000001E-2</v>
      </c>
      <c r="F132" s="53">
        <f t="shared" si="39"/>
        <v>9</v>
      </c>
      <c r="G132" s="51">
        <v>44</v>
      </c>
      <c r="H132" s="4">
        <f t="shared" si="35"/>
        <v>0.57200000000000006</v>
      </c>
      <c r="I132" s="7">
        <f t="shared" si="36"/>
        <v>5.1480000000000006</v>
      </c>
      <c r="J132" s="9">
        <f t="shared" si="37"/>
        <v>0.11700000000000001</v>
      </c>
    </row>
    <row r="133" spans="1:10" ht="15.75" customHeight="1">
      <c r="A133" s="196"/>
      <c r="B133" s="64">
        <f t="shared" si="38"/>
        <v>3</v>
      </c>
      <c r="C133" s="218" t="s">
        <v>72</v>
      </c>
      <c r="D133" s="41" t="s">
        <v>8</v>
      </c>
      <c r="E133" s="6">
        <v>0.107</v>
      </c>
      <c r="F133" s="53">
        <f t="shared" si="39"/>
        <v>9</v>
      </c>
      <c r="G133" s="49">
        <v>28</v>
      </c>
      <c r="H133" s="4">
        <f t="shared" si="35"/>
        <v>2.996</v>
      </c>
      <c r="I133" s="47">
        <f t="shared" si="36"/>
        <v>26.963999999999999</v>
      </c>
      <c r="J133" s="29">
        <f t="shared" si="37"/>
        <v>0.96299999999999997</v>
      </c>
    </row>
    <row r="134" spans="1:10" ht="15.75" customHeight="1">
      <c r="A134" s="196"/>
      <c r="B134" s="64">
        <f t="shared" si="38"/>
        <v>3</v>
      </c>
      <c r="C134" s="219"/>
      <c r="D134" s="41" t="s">
        <v>73</v>
      </c>
      <c r="E134" s="6">
        <v>5.0000000000000001E-3</v>
      </c>
      <c r="F134" s="53">
        <f t="shared" si="39"/>
        <v>9</v>
      </c>
      <c r="G134" s="49">
        <v>40</v>
      </c>
      <c r="H134" s="4">
        <f t="shared" si="35"/>
        <v>0.2</v>
      </c>
      <c r="I134" s="47">
        <f t="shared" si="36"/>
        <v>1.7999999999999998</v>
      </c>
      <c r="J134" s="29">
        <f t="shared" si="37"/>
        <v>4.4999999999999998E-2</v>
      </c>
    </row>
    <row r="135" spans="1:10" ht="15.75" customHeight="1">
      <c r="A135" s="196"/>
      <c r="B135" s="64">
        <f t="shared" si="38"/>
        <v>3</v>
      </c>
      <c r="C135" s="219"/>
      <c r="D135" s="41" t="s">
        <v>9</v>
      </c>
      <c r="E135" s="6">
        <v>1.3000000000000001E-2</v>
      </c>
      <c r="F135" s="53">
        <f t="shared" si="39"/>
        <v>9</v>
      </c>
      <c r="G135" s="49">
        <v>44</v>
      </c>
      <c r="H135" s="4">
        <f t="shared" si="35"/>
        <v>0.57200000000000006</v>
      </c>
      <c r="I135" s="47">
        <f t="shared" si="36"/>
        <v>5.1480000000000006</v>
      </c>
      <c r="J135" s="29">
        <f t="shared" si="37"/>
        <v>0.11700000000000001</v>
      </c>
    </row>
    <row r="136" spans="1:10" ht="15.75" customHeight="1">
      <c r="A136" s="196"/>
      <c r="B136" s="64">
        <f t="shared" si="38"/>
        <v>3</v>
      </c>
      <c r="C136" s="219"/>
      <c r="D136" s="42" t="s">
        <v>11</v>
      </c>
      <c r="E136" s="6">
        <v>6.0000000000000001E-3</v>
      </c>
      <c r="F136" s="53">
        <f t="shared" si="39"/>
        <v>9</v>
      </c>
      <c r="G136" s="49">
        <v>28</v>
      </c>
      <c r="H136" s="4">
        <f t="shared" si="35"/>
        <v>0.16800000000000001</v>
      </c>
      <c r="I136" s="47">
        <f t="shared" si="36"/>
        <v>1.512</v>
      </c>
      <c r="J136" s="29">
        <f t="shared" si="37"/>
        <v>5.3999999999999999E-2</v>
      </c>
    </row>
    <row r="137" spans="1:10" ht="15.75" customHeight="1">
      <c r="A137" s="196"/>
      <c r="B137" s="64">
        <f t="shared" si="38"/>
        <v>3</v>
      </c>
      <c r="C137" s="219"/>
      <c r="D137" s="42" t="s">
        <v>7</v>
      </c>
      <c r="E137" s="6">
        <v>5.0000000000000001E-3</v>
      </c>
      <c r="F137" s="53">
        <f t="shared" si="39"/>
        <v>9</v>
      </c>
      <c r="G137" s="49">
        <v>90</v>
      </c>
      <c r="H137" s="4">
        <f t="shared" si="35"/>
        <v>0.45</v>
      </c>
      <c r="I137" s="47">
        <f t="shared" si="36"/>
        <v>4.05</v>
      </c>
      <c r="J137" s="29">
        <f t="shared" si="37"/>
        <v>4.4999999999999998E-2</v>
      </c>
    </row>
    <row r="138" spans="1:10" ht="15.75" customHeight="1">
      <c r="A138" s="196"/>
      <c r="B138" s="64">
        <f t="shared" si="38"/>
        <v>3</v>
      </c>
      <c r="C138" s="220"/>
      <c r="D138" s="42" t="s">
        <v>79</v>
      </c>
      <c r="E138" s="6">
        <v>0.188</v>
      </c>
      <c r="F138" s="53">
        <f t="shared" si="39"/>
        <v>9</v>
      </c>
      <c r="G138" s="49"/>
      <c r="H138" s="4"/>
      <c r="I138" s="47"/>
      <c r="J138" s="29">
        <f t="shared" si="37"/>
        <v>1.6919999999999999</v>
      </c>
    </row>
    <row r="139" spans="1:10" ht="15.75" customHeight="1">
      <c r="A139" s="196"/>
      <c r="B139" s="64">
        <f t="shared" si="38"/>
        <v>3</v>
      </c>
      <c r="C139" s="235" t="s">
        <v>71</v>
      </c>
      <c r="D139" s="41" t="s">
        <v>81</v>
      </c>
      <c r="E139" s="6">
        <f>H139/G139</f>
        <v>9.7733333333333297E-2</v>
      </c>
      <c r="F139" s="53">
        <f t="shared" si="39"/>
        <v>9</v>
      </c>
      <c r="G139" s="49">
        <v>330</v>
      </c>
      <c r="H139" s="4">
        <f>61-H129-H130-H131-H132-H133-H134-H135-H136-H137-H138-H140-H141-H142-H143-H144-H145-H146-H147-H148-H149-H150-H151</f>
        <v>32.251999999999988</v>
      </c>
      <c r="I139" s="47">
        <f t="shared" si="36"/>
        <v>290.26799999999992</v>
      </c>
      <c r="J139" s="29">
        <f t="shared" si="37"/>
        <v>0.87959999999999972</v>
      </c>
    </row>
    <row r="140" spans="1:10" ht="15.75" customHeight="1">
      <c r="A140" s="196"/>
      <c r="B140" s="64">
        <f t="shared" si="38"/>
        <v>3</v>
      </c>
      <c r="C140" s="236"/>
      <c r="D140" s="42" t="s">
        <v>7</v>
      </c>
      <c r="E140" s="6">
        <v>5.0000000000000001E-3</v>
      </c>
      <c r="F140" s="53">
        <f t="shared" si="39"/>
        <v>9</v>
      </c>
      <c r="G140" s="49">
        <v>90</v>
      </c>
      <c r="H140" s="4">
        <f t="shared" si="35"/>
        <v>0.45</v>
      </c>
      <c r="I140" s="47">
        <f t="shared" si="36"/>
        <v>4.05</v>
      </c>
      <c r="J140" s="29">
        <f t="shared" si="37"/>
        <v>4.4999999999999998E-2</v>
      </c>
    </row>
    <row r="141" spans="1:10" ht="15.75" customHeight="1">
      <c r="A141" s="196"/>
      <c r="B141" s="64">
        <f t="shared" si="38"/>
        <v>3</v>
      </c>
      <c r="C141" s="236"/>
      <c r="D141" s="42" t="s">
        <v>32</v>
      </c>
      <c r="E141" s="6">
        <v>1.2E-2</v>
      </c>
      <c r="F141" s="53">
        <f t="shared" si="39"/>
        <v>9</v>
      </c>
      <c r="G141" s="51">
        <v>170</v>
      </c>
      <c r="H141" s="4">
        <f>G141*E141</f>
        <v>2.04</v>
      </c>
      <c r="I141" s="47">
        <f t="shared" si="36"/>
        <v>18.36</v>
      </c>
      <c r="J141" s="29">
        <f t="shared" si="37"/>
        <v>0.108</v>
      </c>
    </row>
    <row r="142" spans="1:10" ht="15.75" customHeight="1">
      <c r="A142" s="196"/>
      <c r="B142" s="64">
        <f t="shared" si="38"/>
        <v>3</v>
      </c>
      <c r="C142" s="236"/>
      <c r="D142" s="42" t="s">
        <v>11</v>
      </c>
      <c r="E142" s="6">
        <v>1.7999999999999999E-2</v>
      </c>
      <c r="F142" s="53">
        <f t="shared" si="39"/>
        <v>9</v>
      </c>
      <c r="G142" s="49">
        <v>28</v>
      </c>
      <c r="H142" s="4">
        <f t="shared" si="35"/>
        <v>0.504</v>
      </c>
      <c r="I142" s="47">
        <f t="shared" si="36"/>
        <v>4.5359999999999996</v>
      </c>
      <c r="J142" s="29">
        <f t="shared" si="37"/>
        <v>0.16199999999999998</v>
      </c>
    </row>
    <row r="143" spans="1:10" ht="15.75" customHeight="1">
      <c r="A143" s="196"/>
      <c r="B143" s="64">
        <f t="shared" si="38"/>
        <v>3</v>
      </c>
      <c r="C143" s="237"/>
      <c r="D143" s="41" t="s">
        <v>16</v>
      </c>
      <c r="E143" s="6">
        <v>4.0000000000000001E-3</v>
      </c>
      <c r="F143" s="53">
        <f t="shared" si="39"/>
        <v>9</v>
      </c>
      <c r="G143" s="49">
        <v>50</v>
      </c>
      <c r="H143" s="4">
        <f t="shared" si="35"/>
        <v>0.2</v>
      </c>
      <c r="I143" s="47">
        <f t="shared" si="36"/>
        <v>1.8000000000000003</v>
      </c>
      <c r="J143" s="29">
        <f t="shared" si="37"/>
        <v>3.6000000000000004E-2</v>
      </c>
    </row>
    <row r="144" spans="1:10" ht="15.75" customHeight="1">
      <c r="A144" s="196"/>
      <c r="B144" s="64">
        <f t="shared" si="38"/>
        <v>3</v>
      </c>
      <c r="C144" s="226" t="s">
        <v>37</v>
      </c>
      <c r="D144" s="41" t="s">
        <v>8</v>
      </c>
      <c r="E144" s="6">
        <v>0.17100000000000001</v>
      </c>
      <c r="F144" s="53">
        <f t="shared" si="39"/>
        <v>9</v>
      </c>
      <c r="G144" s="49">
        <v>28</v>
      </c>
      <c r="H144" s="4">
        <f t="shared" si="35"/>
        <v>4.7880000000000003</v>
      </c>
      <c r="I144" s="7">
        <f t="shared" si="36"/>
        <v>43.092000000000006</v>
      </c>
      <c r="J144" s="9">
        <f t="shared" si="37"/>
        <v>1.5390000000000001</v>
      </c>
    </row>
    <row r="145" spans="1:15" ht="15.75" customHeight="1">
      <c r="A145" s="196"/>
      <c r="B145" s="64">
        <f t="shared" si="38"/>
        <v>3</v>
      </c>
      <c r="C145" s="227"/>
      <c r="D145" s="41" t="s">
        <v>27</v>
      </c>
      <c r="E145" s="6">
        <v>5.0000000000000001E-3</v>
      </c>
      <c r="F145" s="53">
        <f t="shared" si="39"/>
        <v>9</v>
      </c>
      <c r="G145" s="49">
        <v>710</v>
      </c>
      <c r="H145" s="4">
        <f t="shared" si="35"/>
        <v>3.5500000000000003</v>
      </c>
      <c r="I145" s="7">
        <f t="shared" si="36"/>
        <v>31.95</v>
      </c>
      <c r="J145" s="9">
        <f t="shared" si="37"/>
        <v>4.4999999999999998E-2</v>
      </c>
    </row>
    <row r="146" spans="1:15" ht="15.75" customHeight="1">
      <c r="A146" s="196"/>
      <c r="B146" s="64">
        <f t="shared" si="38"/>
        <v>3</v>
      </c>
      <c r="C146" s="228"/>
      <c r="D146" s="41" t="s">
        <v>69</v>
      </c>
      <c r="E146" s="6">
        <v>2.4E-2</v>
      </c>
      <c r="F146" s="53">
        <f t="shared" si="39"/>
        <v>9</v>
      </c>
      <c r="G146" s="49">
        <v>90</v>
      </c>
      <c r="H146" s="4">
        <f t="shared" si="35"/>
        <v>2.16</v>
      </c>
      <c r="I146" s="7">
        <f t="shared" si="36"/>
        <v>19.440000000000001</v>
      </c>
      <c r="J146" s="9">
        <f t="shared" si="37"/>
        <v>0.216</v>
      </c>
    </row>
    <row r="147" spans="1:15" ht="15.75" customHeight="1">
      <c r="A147" s="196"/>
      <c r="B147" s="64">
        <f t="shared" si="38"/>
        <v>3</v>
      </c>
      <c r="C147" s="218" t="s">
        <v>39</v>
      </c>
      <c r="D147" s="41" t="s">
        <v>76</v>
      </c>
      <c r="E147" s="8">
        <v>0.02</v>
      </c>
      <c r="F147" s="53">
        <f t="shared" si="39"/>
        <v>9</v>
      </c>
      <c r="G147" s="49">
        <v>250</v>
      </c>
      <c r="H147" s="4">
        <f t="shared" si="35"/>
        <v>5</v>
      </c>
      <c r="I147" s="7">
        <f t="shared" si="36"/>
        <v>45</v>
      </c>
      <c r="J147" s="9">
        <f t="shared" si="37"/>
        <v>0.18</v>
      </c>
      <c r="L147"/>
      <c r="M147"/>
      <c r="N147"/>
      <c r="O147"/>
    </row>
    <row r="148" spans="1:15" s="17" customFormat="1" ht="15.75" customHeight="1">
      <c r="A148" s="196"/>
      <c r="B148" s="64">
        <f t="shared" si="38"/>
        <v>3</v>
      </c>
      <c r="C148" s="219"/>
      <c r="D148" s="41" t="s">
        <v>12</v>
      </c>
      <c r="E148" s="8">
        <v>0.02</v>
      </c>
      <c r="F148" s="53">
        <f t="shared" si="39"/>
        <v>9</v>
      </c>
      <c r="G148" s="49">
        <v>46</v>
      </c>
      <c r="H148" s="4">
        <f t="shared" si="35"/>
        <v>0.92</v>
      </c>
      <c r="I148" s="7">
        <f t="shared" si="36"/>
        <v>8.2799999999999994</v>
      </c>
      <c r="J148" s="9">
        <f t="shared" si="37"/>
        <v>0.18</v>
      </c>
      <c r="K148"/>
      <c r="L148"/>
      <c r="M148"/>
      <c r="N148"/>
      <c r="O148"/>
    </row>
    <row r="149" spans="1:15" ht="15.75" customHeight="1">
      <c r="A149" s="196"/>
      <c r="B149" s="64">
        <f t="shared" si="38"/>
        <v>3</v>
      </c>
      <c r="C149" s="219"/>
      <c r="D149" s="41" t="s">
        <v>13</v>
      </c>
      <c r="E149" s="20">
        <v>2.0000000000000001E-4</v>
      </c>
      <c r="F149" s="53">
        <f t="shared" si="39"/>
        <v>9</v>
      </c>
      <c r="G149" s="49">
        <v>440</v>
      </c>
      <c r="H149" s="4">
        <f t="shared" si="35"/>
        <v>8.8000000000000009E-2</v>
      </c>
      <c r="I149" s="7">
        <f t="shared" si="36"/>
        <v>0.79200000000000004</v>
      </c>
      <c r="J149" s="9">
        <f t="shared" si="37"/>
        <v>1.8000000000000002E-3</v>
      </c>
      <c r="L149"/>
      <c r="M149"/>
      <c r="N149"/>
      <c r="O149"/>
    </row>
    <row r="150" spans="1:15" ht="15.75" customHeight="1">
      <c r="A150" s="196"/>
      <c r="B150" s="64">
        <f t="shared" si="38"/>
        <v>3</v>
      </c>
      <c r="C150" s="220"/>
      <c r="D150" s="41" t="s">
        <v>79</v>
      </c>
      <c r="E150" s="8">
        <v>0.2</v>
      </c>
      <c r="F150" s="53">
        <f t="shared" si="39"/>
        <v>9</v>
      </c>
      <c r="G150" s="49"/>
      <c r="H150" s="4"/>
      <c r="I150" s="7"/>
      <c r="J150" s="9">
        <f t="shared" si="37"/>
        <v>1.8</v>
      </c>
      <c r="L150"/>
      <c r="M150"/>
      <c r="N150"/>
      <c r="O150"/>
    </row>
    <row r="151" spans="1:15" ht="15.75" customHeight="1">
      <c r="A151" s="196"/>
      <c r="B151" s="61">
        <f t="shared" si="38"/>
        <v>3</v>
      </c>
      <c r="C151" s="3" t="s">
        <v>38</v>
      </c>
      <c r="D151" s="46" t="s">
        <v>38</v>
      </c>
      <c r="E151" s="6">
        <v>0.04</v>
      </c>
      <c r="F151" s="53">
        <f t="shared" si="39"/>
        <v>9</v>
      </c>
      <c r="G151" s="49">
        <v>32</v>
      </c>
      <c r="H151" s="4">
        <f t="shared" si="35"/>
        <v>1.28</v>
      </c>
      <c r="I151" s="47">
        <f t="shared" si="36"/>
        <v>11.52</v>
      </c>
      <c r="J151" s="29">
        <f t="shared" si="37"/>
        <v>0.36</v>
      </c>
      <c r="L151" s="18"/>
    </row>
    <row r="152" spans="1:15" ht="15.75" customHeight="1">
      <c r="A152" s="210" t="s">
        <v>41</v>
      </c>
      <c r="B152" s="210"/>
      <c r="C152" s="210"/>
      <c r="D152" s="210"/>
      <c r="E152" s="74"/>
      <c r="F152" s="74"/>
      <c r="G152" s="74"/>
      <c r="H152" s="2">
        <f>SUM(H129:H151)</f>
        <v>60.999999999999993</v>
      </c>
      <c r="I152" s="2">
        <f t="shared" ref="I152:J152" si="40">SUM(I129:I151)</f>
        <v>548.99999999999989</v>
      </c>
      <c r="J152" s="2">
        <f t="shared" si="40"/>
        <v>9.2063999999999986</v>
      </c>
      <c r="L152"/>
      <c r="M152"/>
      <c r="N152"/>
      <c r="O152"/>
    </row>
    <row r="153" spans="1:15" customFormat="1" ht="15.75" customHeight="1"/>
    <row r="154" spans="1:15" customFormat="1" ht="15.75" customHeight="1"/>
    <row r="155" spans="1:15" customFormat="1" ht="15.75" customHeight="1"/>
    <row r="156" spans="1:15" customFormat="1" ht="15.75" customHeight="1"/>
    <row r="157" spans="1:15" customFormat="1" ht="15.75" customHeight="1"/>
    <row r="158" spans="1:15" ht="28.5" customHeight="1">
      <c r="A158" s="224" t="s">
        <v>47</v>
      </c>
      <c r="B158" s="225"/>
      <c r="C158" s="11" t="s">
        <v>53</v>
      </c>
      <c r="D158" s="11" t="s">
        <v>60</v>
      </c>
      <c r="E158" s="12" t="s">
        <v>49</v>
      </c>
      <c r="F158" s="11" t="s">
        <v>1</v>
      </c>
      <c r="G158" s="11" t="s">
        <v>46</v>
      </c>
      <c r="H158" s="11" t="s">
        <v>50</v>
      </c>
      <c r="I158" s="11" t="s">
        <v>51</v>
      </c>
      <c r="J158" s="12" t="s">
        <v>2</v>
      </c>
    </row>
    <row r="159" spans="1:15" ht="15.75" customHeight="1">
      <c r="A159" s="232" t="s">
        <v>64</v>
      </c>
      <c r="B159" s="60">
        <v>2</v>
      </c>
      <c r="C159" s="226" t="s">
        <v>5</v>
      </c>
      <c r="D159" s="41" t="s">
        <v>6</v>
      </c>
      <c r="E159" s="8">
        <v>2.5000000000000001E-2</v>
      </c>
      <c r="F159" s="49">
        <v>8</v>
      </c>
      <c r="G159" s="49">
        <v>20</v>
      </c>
      <c r="H159" s="5">
        <f>G159*E159</f>
        <v>0.5</v>
      </c>
      <c r="I159" s="7">
        <f>J159*G159</f>
        <v>4</v>
      </c>
      <c r="J159" s="9">
        <f>F159*E159</f>
        <v>0.2</v>
      </c>
      <c r="L159" s="18"/>
    </row>
    <row r="160" spans="1:15" ht="15.75" customHeight="1">
      <c r="A160" s="233"/>
      <c r="B160" s="63">
        <f>B159</f>
        <v>2</v>
      </c>
      <c r="C160" s="227"/>
      <c r="D160" s="41" t="s">
        <v>7</v>
      </c>
      <c r="E160" s="8">
        <v>6.0000000000000001E-3</v>
      </c>
      <c r="F160" s="53">
        <f>F159</f>
        <v>8</v>
      </c>
      <c r="G160" s="49">
        <v>90</v>
      </c>
      <c r="H160" s="5">
        <f t="shared" ref="H160:H164" si="41">G160*E160</f>
        <v>0.54</v>
      </c>
      <c r="I160" s="7">
        <f t="shared" ref="I160:I176" si="42">J160*G160</f>
        <v>4.32</v>
      </c>
      <c r="J160" s="9">
        <f t="shared" ref="J160:J176" si="43">F160*E160</f>
        <v>4.8000000000000001E-2</v>
      </c>
      <c r="L160" s="18"/>
    </row>
    <row r="161" spans="1:15" ht="15.75" customHeight="1">
      <c r="A161" s="233"/>
      <c r="B161" s="63">
        <f t="shared" ref="B161:B176" si="44">B160</f>
        <v>2</v>
      </c>
      <c r="C161" s="227"/>
      <c r="D161" s="41" t="s">
        <v>8</v>
      </c>
      <c r="E161" s="8">
        <v>3.4000000000000002E-2</v>
      </c>
      <c r="F161" s="53">
        <f t="shared" ref="F161:F176" si="45">F160</f>
        <v>8</v>
      </c>
      <c r="G161" s="49">
        <v>28</v>
      </c>
      <c r="H161" s="5">
        <f t="shared" si="41"/>
        <v>0.95200000000000007</v>
      </c>
      <c r="I161" s="7">
        <f t="shared" si="42"/>
        <v>7.6160000000000005</v>
      </c>
      <c r="J161" s="9">
        <f t="shared" si="43"/>
        <v>0.27200000000000002</v>
      </c>
      <c r="L161" s="18"/>
    </row>
    <row r="162" spans="1:15" ht="15.75" customHeight="1">
      <c r="A162" s="233"/>
      <c r="B162" s="63">
        <f t="shared" si="44"/>
        <v>2</v>
      </c>
      <c r="C162" s="227"/>
      <c r="D162" s="41" t="s">
        <v>10</v>
      </c>
      <c r="E162" s="8">
        <v>2.5000000000000001E-2</v>
      </c>
      <c r="F162" s="53">
        <f t="shared" si="45"/>
        <v>8</v>
      </c>
      <c r="G162" s="49">
        <v>86</v>
      </c>
      <c r="H162" s="5">
        <f t="shared" si="41"/>
        <v>2.15</v>
      </c>
      <c r="I162" s="7">
        <f t="shared" si="42"/>
        <v>17.2</v>
      </c>
      <c r="J162" s="9">
        <f t="shared" si="43"/>
        <v>0.2</v>
      </c>
      <c r="L162" s="18"/>
    </row>
    <row r="163" spans="1:15" ht="15.75" customHeight="1">
      <c r="A163" s="233"/>
      <c r="B163" s="63">
        <f t="shared" si="44"/>
        <v>2</v>
      </c>
      <c r="C163" s="227"/>
      <c r="D163" s="41" t="s">
        <v>9</v>
      </c>
      <c r="E163" s="8">
        <v>1.7999999999999999E-2</v>
      </c>
      <c r="F163" s="53">
        <f t="shared" si="45"/>
        <v>8</v>
      </c>
      <c r="G163" s="49">
        <v>44</v>
      </c>
      <c r="H163" s="5">
        <f t="shared" si="41"/>
        <v>0.79199999999999993</v>
      </c>
      <c r="I163" s="7">
        <f t="shared" si="42"/>
        <v>6.3359999999999994</v>
      </c>
      <c r="J163" s="9">
        <f t="shared" si="43"/>
        <v>0.14399999999999999</v>
      </c>
      <c r="L163" s="18"/>
    </row>
    <row r="164" spans="1:15" ht="15.75" customHeight="1">
      <c r="A164" s="233"/>
      <c r="B164" s="63">
        <f t="shared" si="44"/>
        <v>2</v>
      </c>
      <c r="C164" s="228"/>
      <c r="D164" s="41" t="s">
        <v>11</v>
      </c>
      <c r="E164" s="8">
        <v>1.7999999999999999E-2</v>
      </c>
      <c r="F164" s="53">
        <f t="shared" si="45"/>
        <v>8</v>
      </c>
      <c r="G164" s="49">
        <v>28</v>
      </c>
      <c r="H164" s="5">
        <f t="shared" si="41"/>
        <v>0.504</v>
      </c>
      <c r="I164" s="7">
        <f t="shared" si="42"/>
        <v>4.032</v>
      </c>
      <c r="J164" s="9">
        <f t="shared" si="43"/>
        <v>0.14399999999999999</v>
      </c>
      <c r="L164" s="18"/>
    </row>
    <row r="165" spans="1:15" ht="15.75" customHeight="1">
      <c r="A165" s="233"/>
      <c r="B165" s="63">
        <f t="shared" si="44"/>
        <v>2</v>
      </c>
      <c r="C165" s="218" t="s">
        <v>58</v>
      </c>
      <c r="D165" s="41" t="s">
        <v>8</v>
      </c>
      <c r="E165" s="8">
        <v>0.1</v>
      </c>
      <c r="F165" s="53">
        <f t="shared" si="45"/>
        <v>8</v>
      </c>
      <c r="G165" s="49">
        <v>28</v>
      </c>
      <c r="H165" s="5">
        <f>G165*E165</f>
        <v>2.8000000000000003</v>
      </c>
      <c r="I165" s="7">
        <f t="shared" si="42"/>
        <v>22.400000000000002</v>
      </c>
      <c r="J165" s="9">
        <f t="shared" si="43"/>
        <v>0.8</v>
      </c>
      <c r="L165" s="18"/>
    </row>
    <row r="166" spans="1:15" ht="15.75" customHeight="1">
      <c r="A166" s="233"/>
      <c r="B166" s="63">
        <f t="shared" si="44"/>
        <v>2</v>
      </c>
      <c r="C166" s="219"/>
      <c r="D166" s="42" t="s">
        <v>56</v>
      </c>
      <c r="E166" s="6">
        <v>0.01</v>
      </c>
      <c r="F166" s="53">
        <f t="shared" si="45"/>
        <v>8</v>
      </c>
      <c r="G166" s="50">
        <v>50</v>
      </c>
      <c r="H166" s="5">
        <f t="shared" ref="H166:H169" si="46">E166*G166</f>
        <v>0.5</v>
      </c>
      <c r="I166" s="7">
        <f t="shared" si="42"/>
        <v>4</v>
      </c>
      <c r="J166" s="6">
        <f t="shared" si="43"/>
        <v>0.08</v>
      </c>
      <c r="L166" s="18"/>
    </row>
    <row r="167" spans="1:15" ht="15.75" customHeight="1">
      <c r="A167" s="233"/>
      <c r="B167" s="63">
        <f t="shared" si="44"/>
        <v>2</v>
      </c>
      <c r="C167" s="219"/>
      <c r="D167" s="42" t="s">
        <v>9</v>
      </c>
      <c r="E167" s="6">
        <v>1.2999999999999999E-2</v>
      </c>
      <c r="F167" s="53">
        <f t="shared" si="45"/>
        <v>8</v>
      </c>
      <c r="G167" s="50">
        <v>44</v>
      </c>
      <c r="H167" s="5">
        <f t="shared" si="46"/>
        <v>0.57199999999999995</v>
      </c>
      <c r="I167" s="7">
        <f t="shared" si="42"/>
        <v>4.5759999999999996</v>
      </c>
      <c r="J167" s="6">
        <f t="shared" si="43"/>
        <v>0.104</v>
      </c>
      <c r="L167" s="18"/>
    </row>
    <row r="168" spans="1:15" ht="15.75" customHeight="1">
      <c r="A168" s="233"/>
      <c r="B168" s="63">
        <f t="shared" si="44"/>
        <v>2</v>
      </c>
      <c r="C168" s="219"/>
      <c r="D168" s="42" t="s">
        <v>11</v>
      </c>
      <c r="E168" s="6">
        <v>1.2E-2</v>
      </c>
      <c r="F168" s="53">
        <f t="shared" si="45"/>
        <v>8</v>
      </c>
      <c r="G168" s="50">
        <v>28</v>
      </c>
      <c r="H168" s="5">
        <f t="shared" si="46"/>
        <v>0.33600000000000002</v>
      </c>
      <c r="I168" s="7">
        <f t="shared" si="42"/>
        <v>2.6880000000000002</v>
      </c>
      <c r="J168" s="6">
        <f t="shared" si="43"/>
        <v>9.6000000000000002E-2</v>
      </c>
      <c r="L168" s="18"/>
    </row>
    <row r="169" spans="1:15" ht="15.75" customHeight="1">
      <c r="A169" s="233"/>
      <c r="B169" s="63">
        <f t="shared" si="44"/>
        <v>2</v>
      </c>
      <c r="C169" s="219"/>
      <c r="D169" s="42" t="s">
        <v>7</v>
      </c>
      <c r="E169" s="6">
        <v>3.0000000000000001E-3</v>
      </c>
      <c r="F169" s="53">
        <f t="shared" si="45"/>
        <v>8</v>
      </c>
      <c r="G169" s="50">
        <v>90</v>
      </c>
      <c r="H169" s="5">
        <f t="shared" si="46"/>
        <v>0.27</v>
      </c>
      <c r="I169" s="7">
        <f t="shared" si="42"/>
        <v>2.16</v>
      </c>
      <c r="J169" s="6">
        <f t="shared" si="43"/>
        <v>2.4E-2</v>
      </c>
      <c r="L169" s="18"/>
    </row>
    <row r="170" spans="1:15" ht="15.75" customHeight="1">
      <c r="A170" s="233"/>
      <c r="B170" s="63">
        <f t="shared" si="44"/>
        <v>2</v>
      </c>
      <c r="C170" s="220"/>
      <c r="D170" s="42" t="s">
        <v>79</v>
      </c>
      <c r="E170" s="6">
        <v>0.188</v>
      </c>
      <c r="F170" s="53">
        <f t="shared" si="45"/>
        <v>8</v>
      </c>
      <c r="G170" s="50"/>
      <c r="H170" s="5"/>
      <c r="I170" s="7"/>
      <c r="J170" s="6">
        <f t="shared" si="43"/>
        <v>1.504</v>
      </c>
      <c r="L170" s="18"/>
    </row>
    <row r="171" spans="1:15" ht="15.75" customHeight="1">
      <c r="A171" s="233"/>
      <c r="B171" s="63">
        <f t="shared" si="44"/>
        <v>2</v>
      </c>
      <c r="C171" s="221" t="s">
        <v>33</v>
      </c>
      <c r="D171" s="41" t="s">
        <v>61</v>
      </c>
      <c r="E171" s="6">
        <f>H171/G171</f>
        <v>8.6535353535353576E-2</v>
      </c>
      <c r="F171" s="53">
        <f t="shared" si="45"/>
        <v>8</v>
      </c>
      <c r="G171" s="49">
        <v>198</v>
      </c>
      <c r="H171" s="5">
        <f>61-H159-H160-H161-H162-H163-H164-H165-H166-H167-H168-H169-H170-H172-H173-H174-H175-H176</f>
        <v>17.134000000000007</v>
      </c>
      <c r="I171" s="7">
        <f t="shared" si="42"/>
        <v>137.07200000000006</v>
      </c>
      <c r="J171" s="6">
        <f t="shared" si="43"/>
        <v>0.69228282828282861</v>
      </c>
      <c r="L171" s="18"/>
    </row>
    <row r="172" spans="1:15" ht="15.75" customHeight="1">
      <c r="A172" s="233"/>
      <c r="B172" s="63">
        <f t="shared" si="44"/>
        <v>2</v>
      </c>
      <c r="C172" s="223"/>
      <c r="D172" s="41" t="s">
        <v>27</v>
      </c>
      <c r="E172" s="6">
        <v>1.2E-2</v>
      </c>
      <c r="F172" s="53">
        <f t="shared" si="45"/>
        <v>8</v>
      </c>
      <c r="G172" s="49">
        <v>710</v>
      </c>
      <c r="H172" s="5">
        <f t="shared" ref="H172:H176" si="47">G172*E172</f>
        <v>8.52</v>
      </c>
      <c r="I172" s="7">
        <f t="shared" si="42"/>
        <v>68.16</v>
      </c>
      <c r="J172" s="6">
        <f t="shared" si="43"/>
        <v>9.6000000000000002E-2</v>
      </c>
      <c r="L172"/>
      <c r="M172"/>
      <c r="N172"/>
      <c r="O172"/>
    </row>
    <row r="173" spans="1:15" ht="15.75" customHeight="1">
      <c r="A173" s="233"/>
      <c r="B173" s="63">
        <f t="shared" si="44"/>
        <v>2</v>
      </c>
      <c r="C173" s="234" t="s">
        <v>26</v>
      </c>
      <c r="D173" s="42" t="s">
        <v>21</v>
      </c>
      <c r="E173" s="6">
        <v>6.0999999999999999E-2</v>
      </c>
      <c r="F173" s="53">
        <f t="shared" si="45"/>
        <v>8</v>
      </c>
      <c r="G173" s="50">
        <v>90</v>
      </c>
      <c r="H173" s="5">
        <f t="shared" ref="H173:H174" si="48">E173*G173</f>
        <v>5.49</v>
      </c>
      <c r="I173" s="7">
        <f t="shared" si="42"/>
        <v>43.92</v>
      </c>
      <c r="J173" s="6">
        <f t="shared" si="43"/>
        <v>0.48799999999999999</v>
      </c>
      <c r="L173"/>
      <c r="M173"/>
      <c r="N173"/>
      <c r="O173"/>
    </row>
    <row r="174" spans="1:15" ht="15" customHeight="1">
      <c r="A174" s="233"/>
      <c r="B174" s="63">
        <f t="shared" si="44"/>
        <v>2</v>
      </c>
      <c r="C174" s="234"/>
      <c r="D174" s="42" t="s">
        <v>27</v>
      </c>
      <c r="E174" s="6">
        <v>6.0000000000000001E-3</v>
      </c>
      <c r="F174" s="53">
        <f t="shared" si="45"/>
        <v>8</v>
      </c>
      <c r="G174" s="50">
        <v>710</v>
      </c>
      <c r="H174" s="5">
        <f t="shared" si="48"/>
        <v>4.26</v>
      </c>
      <c r="I174" s="7">
        <f t="shared" si="42"/>
        <v>34.08</v>
      </c>
      <c r="J174" s="6">
        <f t="shared" si="43"/>
        <v>4.8000000000000001E-2</v>
      </c>
      <c r="L174"/>
      <c r="M174"/>
      <c r="N174"/>
      <c r="O174"/>
    </row>
    <row r="175" spans="1:15" ht="15.75" customHeight="1">
      <c r="A175" s="233"/>
      <c r="B175" s="63">
        <f t="shared" si="44"/>
        <v>2</v>
      </c>
      <c r="C175" s="75" t="s">
        <v>65</v>
      </c>
      <c r="D175" s="43" t="s">
        <v>65</v>
      </c>
      <c r="E175" s="8">
        <v>0.2</v>
      </c>
      <c r="F175" s="53">
        <f t="shared" si="45"/>
        <v>8</v>
      </c>
      <c r="G175" s="49">
        <v>72</v>
      </c>
      <c r="H175" s="5">
        <f t="shared" si="47"/>
        <v>14.4</v>
      </c>
      <c r="I175" s="7">
        <f t="shared" si="42"/>
        <v>115.2</v>
      </c>
      <c r="J175" s="9">
        <f t="shared" si="43"/>
        <v>1.6</v>
      </c>
      <c r="L175"/>
      <c r="M175"/>
      <c r="N175"/>
      <c r="O175"/>
    </row>
    <row r="176" spans="1:15" ht="15.75" customHeight="1">
      <c r="A176" s="233"/>
      <c r="B176" s="63">
        <f t="shared" si="44"/>
        <v>2</v>
      </c>
      <c r="C176" s="3" t="s">
        <v>38</v>
      </c>
      <c r="D176" s="46" t="s">
        <v>38</v>
      </c>
      <c r="E176" s="9">
        <v>0.04</v>
      </c>
      <c r="F176" s="53">
        <f t="shared" si="45"/>
        <v>8</v>
      </c>
      <c r="G176" s="49">
        <v>32</v>
      </c>
      <c r="H176" s="5">
        <f t="shared" si="47"/>
        <v>1.28</v>
      </c>
      <c r="I176" s="7">
        <f t="shared" si="42"/>
        <v>10.24</v>
      </c>
      <c r="J176" s="9">
        <f t="shared" si="43"/>
        <v>0.32</v>
      </c>
      <c r="L176"/>
      <c r="M176"/>
      <c r="N176"/>
      <c r="O176"/>
    </row>
    <row r="177" spans="1:15" ht="15.75" customHeight="1">
      <c r="A177" s="210" t="s">
        <v>41</v>
      </c>
      <c r="B177" s="210"/>
      <c r="C177" s="210"/>
      <c r="D177" s="210"/>
      <c r="E177" s="74"/>
      <c r="F177" s="74"/>
      <c r="G177" s="74"/>
      <c r="H177" s="2">
        <f>SUM(H159:H176)</f>
        <v>61.000000000000007</v>
      </c>
      <c r="I177" s="2">
        <f>SUM(I159:I176)</f>
        <v>488.00000000000006</v>
      </c>
      <c r="J177" s="2">
        <f>SUM(J159:J176)</f>
        <v>6.8602828282828288</v>
      </c>
    </row>
    <row r="178" spans="1:15" ht="15.75" customHeight="1">
      <c r="A178" s="180" t="s">
        <v>66</v>
      </c>
      <c r="B178" s="61">
        <v>2</v>
      </c>
      <c r="C178" s="217" t="s">
        <v>100</v>
      </c>
      <c r="D178" s="41" t="s">
        <v>4</v>
      </c>
      <c r="E178" s="6">
        <v>0.06</v>
      </c>
      <c r="F178" s="49">
        <v>9</v>
      </c>
      <c r="G178" s="51">
        <v>25</v>
      </c>
      <c r="H178" s="4">
        <f>G178*E178</f>
        <v>1.5</v>
      </c>
      <c r="I178" s="7">
        <f>J178*G178</f>
        <v>13.5</v>
      </c>
      <c r="J178" s="9">
        <f>F178*E178</f>
        <v>0.54</v>
      </c>
    </row>
    <row r="179" spans="1:15" ht="15.75" customHeight="1">
      <c r="A179" s="181"/>
      <c r="B179" s="64">
        <f>B178</f>
        <v>2</v>
      </c>
      <c r="C179" s="217"/>
      <c r="D179" s="41" t="s">
        <v>9</v>
      </c>
      <c r="E179" s="6">
        <v>8.0000000000000002E-3</v>
      </c>
      <c r="F179" s="53">
        <f>F178</f>
        <v>9</v>
      </c>
      <c r="G179" s="51">
        <v>44</v>
      </c>
      <c r="H179" s="4">
        <f t="shared" ref="H179:H187" si="49">G179*E179</f>
        <v>0.35199999999999998</v>
      </c>
      <c r="I179" s="7">
        <f t="shared" ref="I179:I196" si="50">J179*G179</f>
        <v>3.1680000000000001</v>
      </c>
      <c r="J179" s="9">
        <f t="shared" ref="J179:J199" si="51">F179*E179</f>
        <v>7.2000000000000008E-2</v>
      </c>
    </row>
    <row r="180" spans="1:15" ht="15.75" customHeight="1">
      <c r="A180" s="181"/>
      <c r="B180" s="64">
        <f t="shared" ref="B180:B199" si="52">B179</f>
        <v>2</v>
      </c>
      <c r="C180" s="217"/>
      <c r="D180" s="42" t="s">
        <v>13</v>
      </c>
      <c r="E180" s="45">
        <v>2.0000000000000001E-4</v>
      </c>
      <c r="F180" s="53">
        <f t="shared" ref="F180:F199" si="53">F179</f>
        <v>9</v>
      </c>
      <c r="G180" s="51">
        <v>440</v>
      </c>
      <c r="H180" s="4">
        <f t="shared" si="49"/>
        <v>8.8000000000000009E-2</v>
      </c>
      <c r="I180" s="7">
        <f t="shared" si="50"/>
        <v>0.79200000000000004</v>
      </c>
      <c r="J180" s="9">
        <f t="shared" si="51"/>
        <v>1.8000000000000002E-3</v>
      </c>
    </row>
    <row r="181" spans="1:15" ht="15.75" customHeight="1">
      <c r="A181" s="181"/>
      <c r="B181" s="64">
        <f t="shared" si="52"/>
        <v>2</v>
      </c>
      <c r="C181" s="217"/>
      <c r="D181" s="41" t="s">
        <v>12</v>
      </c>
      <c r="E181" s="6">
        <v>3.0000000000000001E-3</v>
      </c>
      <c r="F181" s="53">
        <f t="shared" si="53"/>
        <v>9</v>
      </c>
      <c r="G181" s="51">
        <v>46</v>
      </c>
      <c r="H181" s="4">
        <f t="shared" si="49"/>
        <v>0.13800000000000001</v>
      </c>
      <c r="I181" s="7">
        <f t="shared" si="50"/>
        <v>1.242</v>
      </c>
      <c r="J181" s="9">
        <f t="shared" si="51"/>
        <v>2.7E-2</v>
      </c>
    </row>
    <row r="182" spans="1:15" ht="15.75" customHeight="1">
      <c r="A182" s="181"/>
      <c r="B182" s="64">
        <f t="shared" si="52"/>
        <v>2</v>
      </c>
      <c r="C182" s="217"/>
      <c r="D182" s="42" t="s">
        <v>7</v>
      </c>
      <c r="E182" s="6">
        <v>3.0000000000000001E-3</v>
      </c>
      <c r="F182" s="53">
        <f t="shared" si="53"/>
        <v>9</v>
      </c>
      <c r="G182" s="49">
        <v>90</v>
      </c>
      <c r="H182" s="4">
        <f t="shared" si="49"/>
        <v>0.27</v>
      </c>
      <c r="I182" s="7">
        <f t="shared" si="50"/>
        <v>2.4300000000000002</v>
      </c>
      <c r="J182" s="9">
        <f t="shared" si="51"/>
        <v>2.7E-2</v>
      </c>
    </row>
    <row r="183" spans="1:15" ht="15.75" customHeight="1">
      <c r="A183" s="181"/>
      <c r="B183" s="64">
        <f t="shared" si="52"/>
        <v>2</v>
      </c>
      <c r="C183" s="218" t="s">
        <v>23</v>
      </c>
      <c r="D183" s="41" t="s">
        <v>8</v>
      </c>
      <c r="E183" s="6">
        <v>0.1</v>
      </c>
      <c r="F183" s="53">
        <f t="shared" si="53"/>
        <v>9</v>
      </c>
      <c r="G183" s="49">
        <v>28</v>
      </c>
      <c r="H183" s="4">
        <f t="shared" si="49"/>
        <v>2.8000000000000003</v>
      </c>
      <c r="I183" s="7">
        <f t="shared" si="50"/>
        <v>25.2</v>
      </c>
      <c r="J183" s="9">
        <f t="shared" si="51"/>
        <v>0.9</v>
      </c>
    </row>
    <row r="184" spans="1:15" ht="15.75" customHeight="1">
      <c r="A184" s="181"/>
      <c r="B184" s="64">
        <f t="shared" si="52"/>
        <v>2</v>
      </c>
      <c r="C184" s="219"/>
      <c r="D184" s="41" t="s">
        <v>18</v>
      </c>
      <c r="E184" s="6">
        <v>0.02</v>
      </c>
      <c r="F184" s="53">
        <f t="shared" si="53"/>
        <v>9</v>
      </c>
      <c r="G184" s="49">
        <v>52</v>
      </c>
      <c r="H184" s="4">
        <f t="shared" si="49"/>
        <v>1.04</v>
      </c>
      <c r="I184" s="7">
        <f t="shared" si="50"/>
        <v>9.36</v>
      </c>
      <c r="J184" s="9">
        <f t="shared" si="51"/>
        <v>0.18</v>
      </c>
    </row>
    <row r="185" spans="1:15" ht="15.75" customHeight="1">
      <c r="A185" s="181"/>
      <c r="B185" s="64">
        <f t="shared" si="52"/>
        <v>2</v>
      </c>
      <c r="C185" s="219"/>
      <c r="D185" s="41" t="s">
        <v>9</v>
      </c>
      <c r="E185" s="6">
        <v>1.3000000000000001E-2</v>
      </c>
      <c r="F185" s="53">
        <f t="shared" si="53"/>
        <v>9</v>
      </c>
      <c r="G185" s="49">
        <v>44</v>
      </c>
      <c r="H185" s="4">
        <f t="shared" si="49"/>
        <v>0.57200000000000006</v>
      </c>
      <c r="I185" s="7">
        <f t="shared" si="50"/>
        <v>5.1480000000000006</v>
      </c>
      <c r="J185" s="9">
        <f t="shared" si="51"/>
        <v>0.11700000000000001</v>
      </c>
    </row>
    <row r="186" spans="1:15" ht="15.75" customHeight="1">
      <c r="A186" s="181"/>
      <c r="B186" s="64">
        <f t="shared" si="52"/>
        <v>2</v>
      </c>
      <c r="C186" s="219"/>
      <c r="D186" s="42" t="s">
        <v>11</v>
      </c>
      <c r="E186" s="6">
        <v>1.2E-2</v>
      </c>
      <c r="F186" s="53">
        <f t="shared" si="53"/>
        <v>9</v>
      </c>
      <c r="G186" s="49">
        <v>28</v>
      </c>
      <c r="H186" s="4">
        <f t="shared" si="49"/>
        <v>0.33600000000000002</v>
      </c>
      <c r="I186" s="7">
        <f t="shared" si="50"/>
        <v>3.024</v>
      </c>
      <c r="J186" s="9">
        <f t="shared" si="51"/>
        <v>0.108</v>
      </c>
    </row>
    <row r="187" spans="1:15" ht="15.75" customHeight="1">
      <c r="A187" s="181"/>
      <c r="B187" s="64">
        <f t="shared" si="52"/>
        <v>2</v>
      </c>
      <c r="C187" s="219"/>
      <c r="D187" s="42" t="s">
        <v>7</v>
      </c>
      <c r="E187" s="6">
        <v>5.0000000000000001E-3</v>
      </c>
      <c r="F187" s="53">
        <f t="shared" si="53"/>
        <v>9</v>
      </c>
      <c r="G187" s="49">
        <v>90</v>
      </c>
      <c r="H187" s="4">
        <f t="shared" si="49"/>
        <v>0.45</v>
      </c>
      <c r="I187" s="7">
        <f t="shared" si="50"/>
        <v>4.05</v>
      </c>
      <c r="J187" s="9">
        <f t="shared" si="51"/>
        <v>4.4999999999999998E-2</v>
      </c>
    </row>
    <row r="188" spans="1:15" ht="15.75" customHeight="1">
      <c r="A188" s="181"/>
      <c r="B188" s="64">
        <f t="shared" si="52"/>
        <v>2</v>
      </c>
      <c r="C188" s="220"/>
      <c r="D188" s="42" t="s">
        <v>79</v>
      </c>
      <c r="E188" s="6">
        <v>0.17499999999999999</v>
      </c>
      <c r="F188" s="53">
        <f t="shared" si="53"/>
        <v>9</v>
      </c>
      <c r="G188" s="50"/>
      <c r="H188" s="5"/>
      <c r="I188" s="7"/>
      <c r="J188" s="6">
        <f t="shared" si="51"/>
        <v>1.575</v>
      </c>
      <c r="L188"/>
      <c r="M188"/>
      <c r="N188"/>
      <c r="O188"/>
    </row>
    <row r="189" spans="1:15" ht="15.75" customHeight="1">
      <c r="A189" s="181"/>
      <c r="B189" s="64">
        <f t="shared" si="52"/>
        <v>2</v>
      </c>
      <c r="C189" s="221" t="s">
        <v>34</v>
      </c>
      <c r="D189" s="41" t="s">
        <v>61</v>
      </c>
      <c r="E189" s="6">
        <f>H189/G189</f>
        <v>0.14586868686868687</v>
      </c>
      <c r="F189" s="53">
        <f t="shared" si="53"/>
        <v>9</v>
      </c>
      <c r="G189" s="49">
        <v>198</v>
      </c>
      <c r="H189" s="4">
        <f>61-H178-H179-H180-H181-H182-H183-H184-H185-H186-H187-H190-H191-H192-H193-H194-H195-H196-H198-H199</f>
        <v>28.881999999999998</v>
      </c>
      <c r="I189" s="7">
        <f t="shared" si="50"/>
        <v>259.93799999999999</v>
      </c>
      <c r="J189" s="9">
        <f t="shared" si="51"/>
        <v>1.3128181818181819</v>
      </c>
    </row>
    <row r="190" spans="1:15" ht="15.75" customHeight="1">
      <c r="A190" s="181"/>
      <c r="B190" s="64">
        <f t="shared" si="52"/>
        <v>2</v>
      </c>
      <c r="C190" s="222"/>
      <c r="D190" s="41" t="s">
        <v>9</v>
      </c>
      <c r="E190" s="6">
        <v>0.02</v>
      </c>
      <c r="F190" s="53">
        <f t="shared" si="53"/>
        <v>9</v>
      </c>
      <c r="G190" s="51">
        <v>44</v>
      </c>
      <c r="H190" s="4">
        <f>G190*E190</f>
        <v>0.88</v>
      </c>
      <c r="I190" s="7">
        <f t="shared" si="50"/>
        <v>7.92</v>
      </c>
      <c r="J190" s="9">
        <f t="shared" si="51"/>
        <v>0.18</v>
      </c>
    </row>
    <row r="191" spans="1:15" ht="15.75" customHeight="1">
      <c r="A191" s="181"/>
      <c r="B191" s="64">
        <f t="shared" si="52"/>
        <v>2</v>
      </c>
      <c r="C191" s="222"/>
      <c r="D191" s="42" t="s">
        <v>11</v>
      </c>
      <c r="E191" s="6">
        <v>1.2999999999999999E-2</v>
      </c>
      <c r="F191" s="53">
        <f t="shared" si="53"/>
        <v>9</v>
      </c>
      <c r="G191" s="49">
        <v>28</v>
      </c>
      <c r="H191" s="4">
        <f t="shared" ref="H191" si="54">G191*E191</f>
        <v>0.36399999999999999</v>
      </c>
      <c r="I191" s="7">
        <f t="shared" si="50"/>
        <v>3.2759999999999998</v>
      </c>
      <c r="J191" s="9">
        <f t="shared" si="51"/>
        <v>0.11699999999999999</v>
      </c>
    </row>
    <row r="192" spans="1:15" ht="15.75" customHeight="1">
      <c r="A192" s="181"/>
      <c r="B192" s="64">
        <f t="shared" si="52"/>
        <v>2</v>
      </c>
      <c r="C192" s="222"/>
      <c r="D192" s="42" t="s">
        <v>27</v>
      </c>
      <c r="E192" s="6">
        <v>0.01</v>
      </c>
      <c r="F192" s="53">
        <f t="shared" si="53"/>
        <v>9</v>
      </c>
      <c r="G192" s="49">
        <v>710</v>
      </c>
      <c r="H192" s="4">
        <f>G192*E192</f>
        <v>7.1000000000000005</v>
      </c>
      <c r="I192" s="7">
        <f t="shared" si="50"/>
        <v>63.9</v>
      </c>
      <c r="J192" s="9">
        <f t="shared" si="51"/>
        <v>0.09</v>
      </c>
    </row>
    <row r="193" spans="1:15" ht="15.75" customHeight="1">
      <c r="A193" s="181"/>
      <c r="B193" s="64">
        <f t="shared" si="52"/>
        <v>2</v>
      </c>
      <c r="C193" s="223"/>
      <c r="D193" s="42" t="s">
        <v>87</v>
      </c>
      <c r="E193" s="6">
        <v>5.8000000000000003E-2</v>
      </c>
      <c r="F193" s="53">
        <f t="shared" si="53"/>
        <v>9</v>
      </c>
      <c r="G193" s="49">
        <v>82</v>
      </c>
      <c r="H193" s="4">
        <f t="shared" ref="H193:H196" si="55">G193*E193</f>
        <v>4.7560000000000002</v>
      </c>
      <c r="I193" s="7">
        <f t="shared" si="50"/>
        <v>42.804000000000002</v>
      </c>
      <c r="J193" s="9">
        <f t="shared" si="51"/>
        <v>0.52200000000000002</v>
      </c>
    </row>
    <row r="194" spans="1:15" ht="15.75" customHeight="1">
      <c r="A194" s="181"/>
      <c r="B194" s="64">
        <f t="shared" si="52"/>
        <v>2</v>
      </c>
      <c r="C194" s="218" t="s">
        <v>97</v>
      </c>
      <c r="D194" s="41" t="s">
        <v>14</v>
      </c>
      <c r="E194" s="6">
        <v>4.5999999999999999E-2</v>
      </c>
      <c r="F194" s="53">
        <f t="shared" si="53"/>
        <v>9</v>
      </c>
      <c r="G194" s="49">
        <v>100</v>
      </c>
      <c r="H194" s="4">
        <f t="shared" si="55"/>
        <v>4.5999999999999996</v>
      </c>
      <c r="I194" s="7">
        <f t="shared" si="50"/>
        <v>41.4</v>
      </c>
      <c r="J194" s="9">
        <f t="shared" si="51"/>
        <v>0.41399999999999998</v>
      </c>
    </row>
    <row r="195" spans="1:15" s="17" customFormat="1" ht="15.75" customHeight="1">
      <c r="A195" s="181"/>
      <c r="B195" s="64">
        <f t="shared" si="52"/>
        <v>2</v>
      </c>
      <c r="C195" s="219"/>
      <c r="D195" s="41" t="s">
        <v>12</v>
      </c>
      <c r="E195" s="6">
        <v>2.4E-2</v>
      </c>
      <c r="F195" s="53">
        <f t="shared" si="53"/>
        <v>9</v>
      </c>
      <c r="G195" s="49">
        <v>46</v>
      </c>
      <c r="H195" s="4">
        <f t="shared" si="55"/>
        <v>1.1040000000000001</v>
      </c>
      <c r="I195" s="7">
        <f t="shared" si="50"/>
        <v>9.9359999999999999</v>
      </c>
      <c r="J195" s="9">
        <f t="shared" si="51"/>
        <v>0.216</v>
      </c>
      <c r="K195"/>
      <c r="L195" s="19"/>
      <c r="N195" s="25"/>
    </row>
    <row r="196" spans="1:15" ht="15.75" customHeight="1">
      <c r="A196" s="181"/>
      <c r="B196" s="64">
        <f t="shared" si="52"/>
        <v>2</v>
      </c>
      <c r="C196" s="219"/>
      <c r="D196" s="41" t="s">
        <v>13</v>
      </c>
      <c r="E196" s="45">
        <v>2.0000000000000001E-4</v>
      </c>
      <c r="F196" s="53">
        <f t="shared" si="53"/>
        <v>9</v>
      </c>
      <c r="G196" s="49">
        <v>440</v>
      </c>
      <c r="H196" s="4">
        <f t="shared" si="55"/>
        <v>8.8000000000000009E-2</v>
      </c>
      <c r="I196" s="7">
        <f t="shared" si="50"/>
        <v>0.79200000000000004</v>
      </c>
      <c r="J196" s="9">
        <f t="shared" si="51"/>
        <v>1.8000000000000002E-3</v>
      </c>
    </row>
    <row r="197" spans="1:15" ht="15.75" customHeight="1">
      <c r="A197" s="181"/>
      <c r="B197" s="64">
        <f t="shared" si="52"/>
        <v>2</v>
      </c>
      <c r="C197" s="220"/>
      <c r="D197" s="41" t="s">
        <v>79</v>
      </c>
      <c r="E197" s="6">
        <v>0.17199999999999999</v>
      </c>
      <c r="F197" s="53">
        <f t="shared" si="53"/>
        <v>9</v>
      </c>
      <c r="G197" s="49"/>
      <c r="H197" s="4"/>
      <c r="I197" s="7"/>
      <c r="J197" s="9">
        <f t="shared" si="51"/>
        <v>1.5479999999999998</v>
      </c>
      <c r="L197"/>
      <c r="M197"/>
      <c r="N197"/>
      <c r="O197"/>
    </row>
    <row r="198" spans="1:15" ht="15.75" customHeight="1">
      <c r="A198" s="181"/>
      <c r="B198" s="64">
        <f t="shared" si="52"/>
        <v>2</v>
      </c>
      <c r="C198" s="3" t="s">
        <v>38</v>
      </c>
      <c r="D198" s="46" t="s">
        <v>38</v>
      </c>
      <c r="E198" s="6">
        <v>0.04</v>
      </c>
      <c r="F198" s="53">
        <f t="shared" si="53"/>
        <v>9</v>
      </c>
      <c r="G198" s="49">
        <v>32</v>
      </c>
      <c r="H198" s="4">
        <f t="shared" ref="H198" si="56">G198*E198</f>
        <v>1.28</v>
      </c>
      <c r="I198" s="7">
        <f t="shared" ref="I198:I199" si="57">J198*G198</f>
        <v>11.52</v>
      </c>
      <c r="J198" s="9">
        <f t="shared" si="51"/>
        <v>0.36</v>
      </c>
    </row>
    <row r="199" spans="1:15" ht="15.75" customHeight="1">
      <c r="A199" s="181"/>
      <c r="B199" s="64">
        <f t="shared" si="52"/>
        <v>2</v>
      </c>
      <c r="C199" s="76" t="s">
        <v>22</v>
      </c>
      <c r="D199" s="44" t="s">
        <v>22</v>
      </c>
      <c r="E199" s="6">
        <v>0.05</v>
      </c>
      <c r="F199" s="53">
        <f t="shared" si="53"/>
        <v>9</v>
      </c>
      <c r="G199" s="50">
        <v>88</v>
      </c>
      <c r="H199" s="4">
        <f>G199*E199</f>
        <v>4.4000000000000004</v>
      </c>
      <c r="I199" s="7">
        <f t="shared" si="57"/>
        <v>39.6</v>
      </c>
      <c r="J199" s="9">
        <f t="shared" si="51"/>
        <v>0.45</v>
      </c>
    </row>
    <row r="200" spans="1:15" ht="15.75" customHeight="1">
      <c r="A200" s="210" t="s">
        <v>41</v>
      </c>
      <c r="B200" s="210"/>
      <c r="C200" s="210"/>
      <c r="D200" s="210"/>
      <c r="E200" s="74"/>
      <c r="F200" s="74"/>
      <c r="G200" s="74"/>
      <c r="H200" s="2">
        <f>SUM(H178:H199)</f>
        <v>61</v>
      </c>
      <c r="I200" s="2">
        <f>SUM(I178:I199)</f>
        <v>548.99999999999989</v>
      </c>
      <c r="J200" s="2">
        <f>SUM(J178:J199)</f>
        <v>8.8044181818181819</v>
      </c>
      <c r="L200"/>
      <c r="M200"/>
      <c r="N200"/>
      <c r="O200"/>
    </row>
    <row r="201" spans="1:15" customFormat="1" ht="15.75" customHeight="1"/>
    <row r="202" spans="1:15" customFormat="1" ht="15.75" customHeight="1"/>
    <row r="203" spans="1:15" customFormat="1" ht="15.75" customHeight="1"/>
    <row r="204" spans="1:15" customFormat="1" ht="15.75" customHeight="1"/>
    <row r="205" spans="1:15" customFormat="1" ht="15.75" customHeight="1"/>
    <row r="206" spans="1:15" customFormat="1" ht="15.75" customHeight="1"/>
    <row r="207" spans="1:15" customFormat="1" ht="15.75" customHeight="1"/>
    <row r="208" spans="1:15" customFormat="1" ht="15.75" customHeight="1"/>
    <row r="209" spans="1:10" customFormat="1" ht="15.75" customHeight="1"/>
    <row r="210" spans="1:10" ht="28.5" customHeight="1">
      <c r="A210" s="224" t="s">
        <v>47</v>
      </c>
      <c r="B210" s="225"/>
      <c r="C210" s="11" t="s">
        <v>53</v>
      </c>
      <c r="D210" s="11" t="s">
        <v>60</v>
      </c>
      <c r="E210" s="12" t="s">
        <v>49</v>
      </c>
      <c r="F210" s="11" t="s">
        <v>1</v>
      </c>
      <c r="G210" s="11" t="s">
        <v>46</v>
      </c>
      <c r="H210" s="11" t="s">
        <v>50</v>
      </c>
      <c r="I210" s="11" t="s">
        <v>51</v>
      </c>
      <c r="J210" s="12" t="s">
        <v>2</v>
      </c>
    </row>
    <row r="211" spans="1:10" ht="15.75" customHeight="1">
      <c r="A211" s="196" t="s">
        <v>67</v>
      </c>
      <c r="B211" s="61">
        <v>2</v>
      </c>
      <c r="C211" s="217" t="s">
        <v>78</v>
      </c>
      <c r="D211" s="41" t="s">
        <v>6</v>
      </c>
      <c r="E211" s="6">
        <v>4.5999999999999999E-2</v>
      </c>
      <c r="F211" s="49">
        <v>5</v>
      </c>
      <c r="G211" s="49">
        <v>20</v>
      </c>
      <c r="H211" s="4">
        <f>G211*E211</f>
        <v>0.91999999999999993</v>
      </c>
      <c r="I211" s="7">
        <f>J211*G211</f>
        <v>4.5999999999999996</v>
      </c>
      <c r="J211" s="9">
        <f>F211*E211</f>
        <v>0.22999999999999998</v>
      </c>
    </row>
    <row r="212" spans="1:10" ht="15.75" customHeight="1">
      <c r="A212" s="196"/>
      <c r="B212" s="64">
        <f>B211</f>
        <v>2</v>
      </c>
      <c r="C212" s="217"/>
      <c r="D212" s="41" t="s">
        <v>102</v>
      </c>
      <c r="E212" s="6">
        <v>0.02</v>
      </c>
      <c r="F212" s="53">
        <f>F211</f>
        <v>5</v>
      </c>
      <c r="G212" s="50">
        <v>81</v>
      </c>
      <c r="H212" s="4">
        <f t="shared" ref="H212:H232" si="58">G212*E212</f>
        <v>1.62</v>
      </c>
      <c r="I212" s="7">
        <f t="shared" ref="I212:I232" si="59">J212*G212</f>
        <v>8.1</v>
      </c>
      <c r="J212" s="9">
        <f t="shared" ref="J212:J232" si="60">F212*E212</f>
        <v>0.1</v>
      </c>
    </row>
    <row r="213" spans="1:10" ht="15.75" customHeight="1">
      <c r="A213" s="196"/>
      <c r="B213" s="64">
        <f t="shared" ref="B213:B232" si="61">B212</f>
        <v>2</v>
      </c>
      <c r="C213" s="217"/>
      <c r="D213" s="42" t="s">
        <v>7</v>
      </c>
      <c r="E213" s="6">
        <v>3.0000000000000001E-3</v>
      </c>
      <c r="F213" s="53">
        <f t="shared" ref="F213:F232" si="62">F212</f>
        <v>5</v>
      </c>
      <c r="G213" s="51">
        <v>90</v>
      </c>
      <c r="H213" s="4">
        <f t="shared" si="58"/>
        <v>0.27</v>
      </c>
      <c r="I213" s="7">
        <f t="shared" si="59"/>
        <v>1.3499999999999999</v>
      </c>
      <c r="J213" s="9">
        <f t="shared" si="60"/>
        <v>1.4999999999999999E-2</v>
      </c>
    </row>
    <row r="214" spans="1:10" ht="15.75" customHeight="1">
      <c r="A214" s="196"/>
      <c r="B214" s="64">
        <f t="shared" si="61"/>
        <v>2</v>
      </c>
      <c r="C214" s="217"/>
      <c r="D214" s="41" t="s">
        <v>9</v>
      </c>
      <c r="E214" s="6">
        <v>1.3000000000000001E-2</v>
      </c>
      <c r="F214" s="53">
        <f t="shared" si="62"/>
        <v>5</v>
      </c>
      <c r="G214" s="51">
        <v>44</v>
      </c>
      <c r="H214" s="4">
        <f t="shared" si="58"/>
        <v>0.57200000000000006</v>
      </c>
      <c r="I214" s="7">
        <f t="shared" si="59"/>
        <v>2.8600000000000003</v>
      </c>
      <c r="J214" s="9">
        <f t="shared" si="60"/>
        <v>6.5000000000000002E-2</v>
      </c>
    </row>
    <row r="215" spans="1:10" ht="15.75" customHeight="1">
      <c r="A215" s="196"/>
      <c r="B215" s="64">
        <f t="shared" si="61"/>
        <v>2</v>
      </c>
      <c r="C215" s="218" t="s">
        <v>31</v>
      </c>
      <c r="D215" s="41" t="s">
        <v>81</v>
      </c>
      <c r="E215" s="6">
        <f>H215/G215</f>
        <v>2.7145454545454514E-2</v>
      </c>
      <c r="F215" s="53">
        <f t="shared" si="62"/>
        <v>5</v>
      </c>
      <c r="G215" s="49">
        <v>330</v>
      </c>
      <c r="H215" s="4">
        <f>61-H211-H212-H213-H214-H216-H217-H218-H219-H220-H221-H222-H223-H224-H225-H226-H227-H228-H229-H230-H231-H232</f>
        <v>8.9579999999999895</v>
      </c>
      <c r="I215" s="7">
        <f t="shared" si="59"/>
        <v>44.789999999999957</v>
      </c>
      <c r="J215" s="9">
        <f t="shared" si="60"/>
        <v>0.13572727272727259</v>
      </c>
    </row>
    <row r="216" spans="1:10" ht="15.75" customHeight="1">
      <c r="A216" s="196"/>
      <c r="B216" s="64">
        <f t="shared" si="61"/>
        <v>2</v>
      </c>
      <c r="C216" s="219"/>
      <c r="D216" s="41" t="s">
        <v>8</v>
      </c>
      <c r="E216" s="6">
        <v>0.107</v>
      </c>
      <c r="F216" s="53">
        <f t="shared" si="62"/>
        <v>5</v>
      </c>
      <c r="G216" s="49">
        <v>28</v>
      </c>
      <c r="H216" s="4">
        <f t="shared" ref="H216:H220" si="63">G216*E216</f>
        <v>2.996</v>
      </c>
      <c r="I216" s="7">
        <f t="shared" si="59"/>
        <v>14.98</v>
      </c>
      <c r="J216" s="9">
        <f t="shared" si="60"/>
        <v>0.53500000000000003</v>
      </c>
    </row>
    <row r="217" spans="1:10" ht="15.75" customHeight="1">
      <c r="A217" s="196"/>
      <c r="B217" s="64">
        <f t="shared" si="61"/>
        <v>2</v>
      </c>
      <c r="C217" s="219"/>
      <c r="D217" s="41" t="s">
        <v>87</v>
      </c>
      <c r="E217" s="6">
        <v>6.0000000000000001E-3</v>
      </c>
      <c r="F217" s="53">
        <f t="shared" si="62"/>
        <v>5</v>
      </c>
      <c r="G217" s="49">
        <v>82</v>
      </c>
      <c r="H217" s="4">
        <f t="shared" si="63"/>
        <v>0.49199999999999999</v>
      </c>
      <c r="I217" s="7">
        <f t="shared" si="59"/>
        <v>2.46</v>
      </c>
      <c r="J217" s="9">
        <f t="shared" si="60"/>
        <v>0.03</v>
      </c>
    </row>
    <row r="218" spans="1:10" ht="15.75" customHeight="1">
      <c r="A218" s="196"/>
      <c r="B218" s="64">
        <f t="shared" si="61"/>
        <v>2</v>
      </c>
      <c r="C218" s="219"/>
      <c r="D218" s="41" t="s">
        <v>9</v>
      </c>
      <c r="E218" s="6">
        <v>1.3000000000000001E-2</v>
      </c>
      <c r="F218" s="53">
        <f t="shared" si="62"/>
        <v>5</v>
      </c>
      <c r="G218" s="49">
        <v>44</v>
      </c>
      <c r="H218" s="4">
        <f t="shared" si="63"/>
        <v>0.57200000000000006</v>
      </c>
      <c r="I218" s="7">
        <f t="shared" si="59"/>
        <v>2.8600000000000003</v>
      </c>
      <c r="J218" s="9">
        <f t="shared" si="60"/>
        <v>6.5000000000000002E-2</v>
      </c>
    </row>
    <row r="219" spans="1:10" ht="15.75" customHeight="1">
      <c r="A219" s="196"/>
      <c r="B219" s="64">
        <f t="shared" si="61"/>
        <v>2</v>
      </c>
      <c r="C219" s="219"/>
      <c r="D219" s="42" t="s">
        <v>11</v>
      </c>
      <c r="E219" s="6">
        <v>1.2E-2</v>
      </c>
      <c r="F219" s="53">
        <f t="shared" si="62"/>
        <v>5</v>
      </c>
      <c r="G219" s="49">
        <v>28</v>
      </c>
      <c r="H219" s="4">
        <f t="shared" si="63"/>
        <v>0.33600000000000002</v>
      </c>
      <c r="I219" s="7">
        <f t="shared" si="59"/>
        <v>1.68</v>
      </c>
      <c r="J219" s="9">
        <f t="shared" si="60"/>
        <v>0.06</v>
      </c>
    </row>
    <row r="220" spans="1:10" ht="15.75" customHeight="1">
      <c r="A220" s="196"/>
      <c r="B220" s="64">
        <f t="shared" si="61"/>
        <v>2</v>
      </c>
      <c r="C220" s="219"/>
      <c r="D220" s="42" t="s">
        <v>7</v>
      </c>
      <c r="E220" s="6">
        <v>3.0000000000000001E-3</v>
      </c>
      <c r="F220" s="53">
        <f t="shared" si="62"/>
        <v>5</v>
      </c>
      <c r="G220" s="49">
        <v>90</v>
      </c>
      <c r="H220" s="4">
        <f t="shared" si="63"/>
        <v>0.27</v>
      </c>
      <c r="I220" s="7">
        <f t="shared" si="59"/>
        <v>1.3499999999999999</v>
      </c>
      <c r="J220" s="9">
        <f t="shared" si="60"/>
        <v>1.4999999999999999E-2</v>
      </c>
    </row>
    <row r="221" spans="1:10" ht="15.75" customHeight="1">
      <c r="A221" s="196"/>
      <c r="B221" s="64">
        <f t="shared" si="61"/>
        <v>2</v>
      </c>
      <c r="C221" s="219"/>
      <c r="D221" s="42" t="s">
        <v>32</v>
      </c>
      <c r="E221" s="6">
        <v>6.0000000000000001E-3</v>
      </c>
      <c r="F221" s="53">
        <f t="shared" si="62"/>
        <v>5</v>
      </c>
      <c r="G221" s="49">
        <v>170</v>
      </c>
      <c r="H221" s="4">
        <f>G221*E221</f>
        <v>1.02</v>
      </c>
      <c r="I221" s="7">
        <f t="shared" si="59"/>
        <v>5.0999999999999996</v>
      </c>
      <c r="J221" s="9">
        <f t="shared" si="60"/>
        <v>0.03</v>
      </c>
    </row>
    <row r="222" spans="1:10" ht="15.75" customHeight="1">
      <c r="A222" s="196"/>
      <c r="B222" s="64">
        <f t="shared" si="61"/>
        <v>2</v>
      </c>
      <c r="C222" s="220"/>
      <c r="D222" s="42" t="s">
        <v>79</v>
      </c>
      <c r="E222" s="6">
        <v>0.188</v>
      </c>
      <c r="F222" s="53">
        <f t="shared" si="62"/>
        <v>5</v>
      </c>
      <c r="G222" s="49"/>
      <c r="H222" s="4"/>
      <c r="I222" s="7"/>
      <c r="J222" s="9">
        <f t="shared" si="60"/>
        <v>0.94</v>
      </c>
    </row>
    <row r="223" spans="1:10" ht="15.75" customHeight="1">
      <c r="A223" s="196"/>
      <c r="B223" s="64">
        <f t="shared" si="61"/>
        <v>2</v>
      </c>
      <c r="C223" s="221" t="s">
        <v>86</v>
      </c>
      <c r="D223" s="41" t="s">
        <v>81</v>
      </c>
      <c r="E223" s="6">
        <v>8.8999999999999996E-2</v>
      </c>
      <c r="F223" s="53">
        <f t="shared" si="62"/>
        <v>5</v>
      </c>
      <c r="G223" s="49">
        <v>330</v>
      </c>
      <c r="H223" s="4">
        <f>G223*E223</f>
        <v>29.369999999999997</v>
      </c>
      <c r="I223" s="7">
        <f t="shared" ref="I223:I225" si="64">J223*G223</f>
        <v>146.85</v>
      </c>
      <c r="J223" s="9">
        <f t="shared" si="60"/>
        <v>0.44499999999999995</v>
      </c>
    </row>
    <row r="224" spans="1:10" ht="15.75" customHeight="1">
      <c r="A224" s="196"/>
      <c r="B224" s="64">
        <f t="shared" si="61"/>
        <v>2</v>
      </c>
      <c r="C224" s="222"/>
      <c r="D224" s="41" t="s">
        <v>9</v>
      </c>
      <c r="E224" s="6">
        <v>3.0000000000000001E-3</v>
      </c>
      <c r="F224" s="53">
        <f t="shared" si="62"/>
        <v>5</v>
      </c>
      <c r="G224" s="49">
        <v>44</v>
      </c>
      <c r="H224" s="4">
        <f t="shared" ref="H224:H225" si="65">G224*E224</f>
        <v>0.13200000000000001</v>
      </c>
      <c r="I224" s="7">
        <f t="shared" si="64"/>
        <v>0.65999999999999992</v>
      </c>
      <c r="J224" s="9">
        <f t="shared" si="60"/>
        <v>1.4999999999999999E-2</v>
      </c>
    </row>
    <row r="225" spans="1:15" ht="15.75" customHeight="1">
      <c r="A225" s="196"/>
      <c r="B225" s="64">
        <f t="shared" si="61"/>
        <v>2</v>
      </c>
      <c r="C225" s="223"/>
      <c r="D225" s="41" t="s">
        <v>11</v>
      </c>
      <c r="E225" s="6">
        <v>3.0000000000000001E-3</v>
      </c>
      <c r="F225" s="53">
        <f t="shared" si="62"/>
        <v>5</v>
      </c>
      <c r="G225" s="49">
        <v>28</v>
      </c>
      <c r="H225" s="4">
        <f t="shared" si="65"/>
        <v>8.4000000000000005E-2</v>
      </c>
      <c r="I225" s="7">
        <f t="shared" si="64"/>
        <v>0.42</v>
      </c>
      <c r="J225" s="9">
        <f t="shared" si="60"/>
        <v>1.4999999999999999E-2</v>
      </c>
    </row>
    <row r="226" spans="1:15" ht="15.75" customHeight="1">
      <c r="A226" s="196"/>
      <c r="B226" s="64">
        <f t="shared" si="61"/>
        <v>2</v>
      </c>
      <c r="C226" s="218" t="s">
        <v>42</v>
      </c>
      <c r="D226" s="41" t="s">
        <v>44</v>
      </c>
      <c r="E226" s="6">
        <v>5.0999999999999997E-2</v>
      </c>
      <c r="F226" s="53">
        <f t="shared" si="62"/>
        <v>5</v>
      </c>
      <c r="G226" s="49">
        <v>50</v>
      </c>
      <c r="H226" s="4">
        <f>G226*E226</f>
        <v>2.5499999999999998</v>
      </c>
      <c r="I226" s="7">
        <f t="shared" si="59"/>
        <v>12.75</v>
      </c>
      <c r="J226" s="9">
        <f t="shared" si="60"/>
        <v>0.255</v>
      </c>
    </row>
    <row r="227" spans="1:15" ht="15.75" customHeight="1">
      <c r="A227" s="196"/>
      <c r="B227" s="64">
        <f t="shared" si="61"/>
        <v>2</v>
      </c>
      <c r="C227" s="220"/>
      <c r="D227" s="41" t="s">
        <v>27</v>
      </c>
      <c r="E227" s="6">
        <v>5.0000000000000001E-3</v>
      </c>
      <c r="F227" s="53">
        <f t="shared" si="62"/>
        <v>5</v>
      </c>
      <c r="G227" s="49">
        <v>710</v>
      </c>
      <c r="H227" s="4">
        <f t="shared" si="58"/>
        <v>3.5500000000000003</v>
      </c>
      <c r="I227" s="7">
        <f t="shared" si="59"/>
        <v>17.75</v>
      </c>
      <c r="J227" s="9">
        <f t="shared" si="60"/>
        <v>2.5000000000000001E-2</v>
      </c>
    </row>
    <row r="228" spans="1:15" ht="15.75" customHeight="1">
      <c r="A228" s="196"/>
      <c r="B228" s="64">
        <f t="shared" si="61"/>
        <v>2</v>
      </c>
      <c r="C228" s="218" t="s">
        <v>39</v>
      </c>
      <c r="D228" s="41" t="s">
        <v>76</v>
      </c>
      <c r="E228" s="8">
        <v>0.02</v>
      </c>
      <c r="F228" s="53">
        <f t="shared" si="62"/>
        <v>5</v>
      </c>
      <c r="G228" s="49">
        <v>250</v>
      </c>
      <c r="H228" s="4">
        <f t="shared" si="58"/>
        <v>5</v>
      </c>
      <c r="I228" s="7">
        <f t="shared" si="59"/>
        <v>25</v>
      </c>
      <c r="J228" s="9">
        <f t="shared" si="60"/>
        <v>0.1</v>
      </c>
      <c r="L228"/>
      <c r="M228"/>
      <c r="N228"/>
      <c r="O228"/>
    </row>
    <row r="229" spans="1:15" s="17" customFormat="1" ht="15.75" customHeight="1">
      <c r="A229" s="196"/>
      <c r="B229" s="64">
        <f t="shared" si="61"/>
        <v>2</v>
      </c>
      <c r="C229" s="219"/>
      <c r="D229" s="41" t="s">
        <v>12</v>
      </c>
      <c r="E229" s="8">
        <v>0.02</v>
      </c>
      <c r="F229" s="53">
        <f t="shared" si="62"/>
        <v>5</v>
      </c>
      <c r="G229" s="49">
        <v>46</v>
      </c>
      <c r="H229" s="4">
        <f t="shared" si="58"/>
        <v>0.92</v>
      </c>
      <c r="I229" s="7">
        <f t="shared" si="59"/>
        <v>4.6000000000000005</v>
      </c>
      <c r="J229" s="9">
        <f t="shared" si="60"/>
        <v>0.1</v>
      </c>
      <c r="K229"/>
      <c r="L229"/>
      <c r="M229"/>
      <c r="N229"/>
      <c r="O229"/>
    </row>
    <row r="230" spans="1:15" ht="15.75" customHeight="1">
      <c r="A230" s="196"/>
      <c r="B230" s="64">
        <f t="shared" si="61"/>
        <v>2</v>
      </c>
      <c r="C230" s="219"/>
      <c r="D230" s="41" t="s">
        <v>13</v>
      </c>
      <c r="E230" s="20">
        <v>2.0000000000000001E-4</v>
      </c>
      <c r="F230" s="53">
        <f t="shared" si="62"/>
        <v>5</v>
      </c>
      <c r="G230" s="49">
        <v>440</v>
      </c>
      <c r="H230" s="4">
        <f t="shared" si="58"/>
        <v>8.8000000000000009E-2</v>
      </c>
      <c r="I230" s="7">
        <f t="shared" si="59"/>
        <v>0.44</v>
      </c>
      <c r="J230" s="9">
        <f t="shared" si="60"/>
        <v>1E-3</v>
      </c>
      <c r="L230"/>
      <c r="M230"/>
      <c r="N230"/>
      <c r="O230"/>
    </row>
    <row r="231" spans="1:15" ht="15.75" customHeight="1">
      <c r="A231" s="196"/>
      <c r="B231" s="64">
        <f t="shared" si="61"/>
        <v>2</v>
      </c>
      <c r="C231" s="220"/>
      <c r="D231" s="41" t="s">
        <v>79</v>
      </c>
      <c r="E231" s="8">
        <v>0.2</v>
      </c>
      <c r="F231" s="53">
        <f t="shared" si="62"/>
        <v>5</v>
      </c>
      <c r="G231" s="49"/>
      <c r="H231" s="4"/>
      <c r="I231" s="7"/>
      <c r="J231" s="9">
        <f t="shared" si="60"/>
        <v>1</v>
      </c>
      <c r="L231"/>
      <c r="M231"/>
      <c r="N231"/>
      <c r="O231"/>
    </row>
    <row r="232" spans="1:15" ht="15.75" customHeight="1">
      <c r="A232" s="196"/>
      <c r="B232" s="64">
        <f t="shared" si="61"/>
        <v>2</v>
      </c>
      <c r="C232" s="3" t="s">
        <v>38</v>
      </c>
      <c r="D232" s="46" t="s">
        <v>38</v>
      </c>
      <c r="E232" s="6">
        <v>0.04</v>
      </c>
      <c r="F232" s="53">
        <f t="shared" si="62"/>
        <v>5</v>
      </c>
      <c r="G232" s="49">
        <v>32</v>
      </c>
      <c r="H232" s="4">
        <f t="shared" si="58"/>
        <v>1.28</v>
      </c>
      <c r="I232" s="7">
        <f t="shared" si="59"/>
        <v>6.4</v>
      </c>
      <c r="J232" s="9">
        <f t="shared" si="60"/>
        <v>0.2</v>
      </c>
    </row>
    <row r="233" spans="1:15" ht="15.75" customHeight="1">
      <c r="A233" s="210" t="s">
        <v>41</v>
      </c>
      <c r="B233" s="210"/>
      <c r="C233" s="210"/>
      <c r="D233" s="210"/>
      <c r="E233" s="74"/>
      <c r="F233" s="74"/>
      <c r="G233" s="74"/>
      <c r="H233" s="2">
        <f>SUM(H211:H232)</f>
        <v>60.999999999999986</v>
      </c>
      <c r="I233" s="2">
        <f t="shared" ref="I233:J233" si="66">SUM(I211:I232)</f>
        <v>304.99999999999994</v>
      </c>
      <c r="J233" s="2">
        <f t="shared" si="66"/>
        <v>4.3767272727272735</v>
      </c>
    </row>
    <row r="234" spans="1:15" ht="15.75" customHeight="1">
      <c r="A234" s="180" t="s">
        <v>68</v>
      </c>
      <c r="B234" s="61">
        <v>2</v>
      </c>
      <c r="C234" s="229" t="s">
        <v>36</v>
      </c>
      <c r="D234" s="41" t="s">
        <v>6</v>
      </c>
      <c r="E234" s="6">
        <v>3.6000000000000004E-2</v>
      </c>
      <c r="F234" s="49">
        <v>11</v>
      </c>
      <c r="G234" s="49">
        <v>20</v>
      </c>
      <c r="H234" s="4">
        <f>G234*E234</f>
        <v>0.72000000000000008</v>
      </c>
      <c r="I234" s="7">
        <f>J234*G234</f>
        <v>7.92</v>
      </c>
      <c r="J234" s="9">
        <f>F234*E234</f>
        <v>0.39600000000000002</v>
      </c>
    </row>
    <row r="235" spans="1:15" ht="15.75" customHeight="1">
      <c r="A235" s="181"/>
      <c r="B235" s="64">
        <f>B234</f>
        <v>2</v>
      </c>
      <c r="C235" s="229"/>
      <c r="D235" s="41" t="s">
        <v>15</v>
      </c>
      <c r="E235" s="6">
        <v>0.01</v>
      </c>
      <c r="F235" s="53">
        <f>F234</f>
        <v>11</v>
      </c>
      <c r="G235" s="49">
        <v>140</v>
      </c>
      <c r="H235" s="4">
        <f t="shared" ref="H235:H258" si="67">G235*E235</f>
        <v>1.4000000000000001</v>
      </c>
      <c r="I235" s="7">
        <f t="shared" ref="I235:I258" si="68">J235*G235</f>
        <v>15.4</v>
      </c>
      <c r="J235" s="9">
        <f t="shared" ref="J235:J258" si="69">F235*E235</f>
        <v>0.11</v>
      </c>
    </row>
    <row r="236" spans="1:15" ht="15.75" customHeight="1">
      <c r="A236" s="181"/>
      <c r="B236" s="64">
        <f t="shared" ref="B236:B258" si="70">B235</f>
        <v>2</v>
      </c>
      <c r="C236" s="229"/>
      <c r="D236" s="41" t="s">
        <v>17</v>
      </c>
      <c r="E236" s="6">
        <v>0.01</v>
      </c>
      <c r="F236" s="53">
        <f>F234</f>
        <v>11</v>
      </c>
      <c r="G236" s="50">
        <v>150</v>
      </c>
      <c r="H236" s="4">
        <f t="shared" si="67"/>
        <v>1.5</v>
      </c>
      <c r="I236" s="7">
        <f t="shared" si="68"/>
        <v>16.5</v>
      </c>
      <c r="J236" s="9">
        <f t="shared" si="69"/>
        <v>0.11</v>
      </c>
    </row>
    <row r="237" spans="1:15" ht="15.75" customHeight="1">
      <c r="A237" s="181"/>
      <c r="B237" s="64">
        <f t="shared" si="70"/>
        <v>2</v>
      </c>
      <c r="C237" s="229"/>
      <c r="D237" s="42" t="s">
        <v>7</v>
      </c>
      <c r="E237" s="6">
        <v>4.0000000000000001E-3</v>
      </c>
      <c r="F237" s="53">
        <f t="shared" ref="F237" si="71">F236</f>
        <v>11</v>
      </c>
      <c r="G237" s="51">
        <v>90</v>
      </c>
      <c r="H237" s="4">
        <f t="shared" si="67"/>
        <v>0.36</v>
      </c>
      <c r="I237" s="7">
        <f t="shared" si="68"/>
        <v>3.96</v>
      </c>
      <c r="J237" s="9">
        <f t="shared" si="69"/>
        <v>4.3999999999999997E-2</v>
      </c>
      <c r="L237"/>
      <c r="M237"/>
      <c r="N237"/>
      <c r="O237"/>
    </row>
    <row r="238" spans="1:15" ht="15.75" customHeight="1">
      <c r="A238" s="181"/>
      <c r="B238" s="64">
        <f t="shared" si="70"/>
        <v>2</v>
      </c>
      <c r="C238" s="185" t="s">
        <v>40</v>
      </c>
      <c r="D238" s="41" t="s">
        <v>4</v>
      </c>
      <c r="E238" s="5">
        <v>2.5000000000000001E-2</v>
      </c>
      <c r="F238" s="53">
        <f>F234</f>
        <v>11</v>
      </c>
      <c r="G238" s="49">
        <v>25</v>
      </c>
      <c r="H238" s="4">
        <f t="shared" si="67"/>
        <v>0.625</v>
      </c>
      <c r="I238" s="7">
        <f t="shared" si="68"/>
        <v>6.8750000000000009</v>
      </c>
      <c r="J238" s="9">
        <f t="shared" si="69"/>
        <v>0.27500000000000002</v>
      </c>
      <c r="L238"/>
      <c r="M238"/>
      <c r="N238"/>
      <c r="O238"/>
    </row>
    <row r="239" spans="1:15" ht="15.75" customHeight="1">
      <c r="A239" s="181"/>
      <c r="B239" s="64">
        <f t="shared" si="70"/>
        <v>2</v>
      </c>
      <c r="C239" s="186"/>
      <c r="D239" s="41" t="s">
        <v>6</v>
      </c>
      <c r="E239" s="8">
        <v>0.05</v>
      </c>
      <c r="F239" s="53">
        <f t="shared" ref="F239:F258" si="72">F238</f>
        <v>11</v>
      </c>
      <c r="G239" s="50">
        <v>20</v>
      </c>
      <c r="H239" s="4">
        <f t="shared" si="67"/>
        <v>1</v>
      </c>
      <c r="I239" s="7">
        <f t="shared" si="68"/>
        <v>11</v>
      </c>
      <c r="J239" s="9">
        <f t="shared" si="69"/>
        <v>0.55000000000000004</v>
      </c>
      <c r="L239"/>
      <c r="M239"/>
      <c r="N239"/>
      <c r="O239"/>
    </row>
    <row r="240" spans="1:15" ht="15.75" customHeight="1">
      <c r="A240" s="181"/>
      <c r="B240" s="64">
        <f t="shared" si="70"/>
        <v>2</v>
      </c>
      <c r="C240" s="186"/>
      <c r="D240" s="41" t="s">
        <v>8</v>
      </c>
      <c r="E240" s="5">
        <v>2.7E-2</v>
      </c>
      <c r="F240" s="53">
        <f t="shared" si="72"/>
        <v>11</v>
      </c>
      <c r="G240" s="51">
        <v>28</v>
      </c>
      <c r="H240" s="4">
        <f t="shared" si="67"/>
        <v>0.75600000000000001</v>
      </c>
      <c r="I240" s="7">
        <f t="shared" si="68"/>
        <v>8.3159999999999989</v>
      </c>
      <c r="J240" s="9">
        <f t="shared" si="69"/>
        <v>0.29699999999999999</v>
      </c>
      <c r="L240"/>
      <c r="M240"/>
      <c r="N240"/>
      <c r="O240"/>
    </row>
    <row r="241" spans="1:15" ht="15.75" customHeight="1">
      <c r="A241" s="181"/>
      <c r="B241" s="64">
        <f t="shared" si="70"/>
        <v>2</v>
      </c>
      <c r="C241" s="186"/>
      <c r="D241" s="41" t="s">
        <v>9</v>
      </c>
      <c r="E241" s="5">
        <v>1.2999999999999999E-2</v>
      </c>
      <c r="F241" s="53">
        <f t="shared" si="72"/>
        <v>11</v>
      </c>
      <c r="G241" s="52">
        <v>44</v>
      </c>
      <c r="H241" s="4">
        <f t="shared" si="67"/>
        <v>0.57199999999999995</v>
      </c>
      <c r="I241" s="7">
        <f t="shared" si="68"/>
        <v>6.2919999999999998</v>
      </c>
      <c r="J241" s="9">
        <f t="shared" si="69"/>
        <v>0.14299999999999999</v>
      </c>
      <c r="L241"/>
      <c r="M241"/>
      <c r="N241"/>
      <c r="O241"/>
    </row>
    <row r="242" spans="1:15" ht="15.75" customHeight="1">
      <c r="A242" s="181"/>
      <c r="B242" s="64">
        <f t="shared" si="70"/>
        <v>2</v>
      </c>
      <c r="C242" s="186"/>
      <c r="D242" s="41" t="s">
        <v>11</v>
      </c>
      <c r="E242" s="5">
        <v>1.2E-2</v>
      </c>
      <c r="F242" s="53">
        <f t="shared" si="72"/>
        <v>11</v>
      </c>
      <c r="G242" s="49">
        <v>28</v>
      </c>
      <c r="H242" s="4">
        <f t="shared" si="67"/>
        <v>0.33600000000000002</v>
      </c>
      <c r="I242" s="7">
        <f t="shared" si="68"/>
        <v>3.6960000000000002</v>
      </c>
      <c r="J242" s="9">
        <f t="shared" si="69"/>
        <v>0.13200000000000001</v>
      </c>
      <c r="L242"/>
      <c r="M242"/>
      <c r="N242"/>
      <c r="O242"/>
    </row>
    <row r="243" spans="1:15" ht="15.75" customHeight="1">
      <c r="A243" s="181"/>
      <c r="B243" s="64">
        <f t="shared" si="70"/>
        <v>2</v>
      </c>
      <c r="C243" s="186"/>
      <c r="D243" s="41" t="s">
        <v>32</v>
      </c>
      <c r="E243" s="5">
        <v>7.4999999999999997E-3</v>
      </c>
      <c r="F243" s="53">
        <f t="shared" si="72"/>
        <v>11</v>
      </c>
      <c r="G243" s="49">
        <v>170</v>
      </c>
      <c r="H243" s="4">
        <f t="shared" si="67"/>
        <v>1.2749999999999999</v>
      </c>
      <c r="I243" s="7">
        <f t="shared" si="68"/>
        <v>14.024999999999999</v>
      </c>
      <c r="J243" s="9">
        <f t="shared" si="69"/>
        <v>8.249999999999999E-2</v>
      </c>
      <c r="L243"/>
      <c r="M243"/>
      <c r="N243"/>
      <c r="O243"/>
    </row>
    <row r="244" spans="1:15" ht="15.75" customHeight="1">
      <c r="A244" s="181"/>
      <c r="B244" s="64">
        <f t="shared" si="70"/>
        <v>2</v>
      </c>
      <c r="C244" s="186"/>
      <c r="D244" s="41" t="s">
        <v>27</v>
      </c>
      <c r="E244" s="5">
        <v>5.0000000000000001E-3</v>
      </c>
      <c r="F244" s="53">
        <f t="shared" si="72"/>
        <v>11</v>
      </c>
      <c r="G244" s="49">
        <v>710</v>
      </c>
      <c r="H244" s="4">
        <f t="shared" si="67"/>
        <v>3.5500000000000003</v>
      </c>
      <c r="I244" s="7">
        <f t="shared" si="68"/>
        <v>39.049999999999997</v>
      </c>
      <c r="J244" s="9">
        <f t="shared" si="69"/>
        <v>5.5E-2</v>
      </c>
      <c r="L244"/>
      <c r="M244"/>
      <c r="N244"/>
      <c r="O244"/>
    </row>
    <row r="245" spans="1:15" ht="15.75" customHeight="1">
      <c r="A245" s="181"/>
      <c r="B245" s="64">
        <f t="shared" si="70"/>
        <v>2</v>
      </c>
      <c r="C245" s="186"/>
      <c r="D245" s="41" t="s">
        <v>12</v>
      </c>
      <c r="E245" s="5">
        <v>2.5000000000000001E-3</v>
      </c>
      <c r="F245" s="53">
        <f t="shared" si="72"/>
        <v>11</v>
      </c>
      <c r="G245" s="49">
        <v>46</v>
      </c>
      <c r="H245" s="4">
        <f t="shared" si="67"/>
        <v>0.115</v>
      </c>
      <c r="I245" s="7">
        <f t="shared" si="68"/>
        <v>1.2649999999999999</v>
      </c>
      <c r="J245" s="9">
        <f t="shared" si="69"/>
        <v>2.75E-2</v>
      </c>
      <c r="L245"/>
      <c r="M245"/>
      <c r="N245"/>
      <c r="O245"/>
    </row>
    <row r="246" spans="1:15" ht="15.75" customHeight="1">
      <c r="A246" s="181"/>
      <c r="B246" s="64">
        <f t="shared" si="70"/>
        <v>2</v>
      </c>
      <c r="C246" s="186"/>
      <c r="D246" s="41" t="s">
        <v>13</v>
      </c>
      <c r="E246" s="5">
        <v>4.0000000000000002E-4</v>
      </c>
      <c r="F246" s="53">
        <f t="shared" si="72"/>
        <v>11</v>
      </c>
      <c r="G246" s="49">
        <v>440</v>
      </c>
      <c r="H246" s="4">
        <f t="shared" si="67"/>
        <v>0.17600000000000002</v>
      </c>
      <c r="I246" s="7">
        <f t="shared" si="68"/>
        <v>1.9360000000000002</v>
      </c>
      <c r="J246" s="9">
        <f t="shared" si="69"/>
        <v>4.4000000000000003E-3</v>
      </c>
      <c r="L246"/>
      <c r="M246"/>
      <c r="N246"/>
      <c r="O246"/>
    </row>
    <row r="247" spans="1:15" ht="15.75" customHeight="1">
      <c r="A247" s="181"/>
      <c r="B247" s="64">
        <f t="shared" si="70"/>
        <v>2</v>
      </c>
      <c r="C247" s="187"/>
      <c r="D247" s="41" t="s">
        <v>79</v>
      </c>
      <c r="E247" s="8">
        <v>0.2</v>
      </c>
      <c r="F247" s="53">
        <f t="shared" si="72"/>
        <v>11</v>
      </c>
      <c r="G247" s="49"/>
      <c r="H247" s="4"/>
      <c r="I247" s="7"/>
      <c r="J247" s="9">
        <f>F247*E247</f>
        <v>2.2000000000000002</v>
      </c>
      <c r="L247"/>
      <c r="M247"/>
      <c r="N247"/>
      <c r="O247"/>
    </row>
    <row r="248" spans="1:15" ht="15.75" customHeight="1">
      <c r="A248" s="181"/>
      <c r="B248" s="64">
        <f t="shared" si="70"/>
        <v>2</v>
      </c>
      <c r="C248" s="230" t="s">
        <v>101</v>
      </c>
      <c r="D248" s="42" t="s">
        <v>77</v>
      </c>
      <c r="E248" s="6">
        <f>H248/G248</f>
        <v>4.8178787878787918E-2</v>
      </c>
      <c r="F248" s="53">
        <f t="shared" si="72"/>
        <v>11</v>
      </c>
      <c r="G248" s="50">
        <v>330</v>
      </c>
      <c r="H248" s="4">
        <f>61-H234-H235-H236-H237-H238-H239-H240-H241-H242-H243-H244-H245-H246-H247-H249-H250-H251-H252-H253-H254-H255-H256-H257-H258</f>
        <v>15.899000000000013</v>
      </c>
      <c r="I248" s="7">
        <f t="shared" si="68"/>
        <v>174.88900000000015</v>
      </c>
      <c r="J248" s="6">
        <f t="shared" si="69"/>
        <v>0.52996666666666714</v>
      </c>
      <c r="L248"/>
      <c r="M248"/>
      <c r="N248"/>
      <c r="O248"/>
    </row>
    <row r="249" spans="1:15" ht="15.75" customHeight="1">
      <c r="A249" s="181"/>
      <c r="B249" s="64">
        <f t="shared" si="70"/>
        <v>2</v>
      </c>
      <c r="C249" s="230"/>
      <c r="D249" s="42" t="s">
        <v>38</v>
      </c>
      <c r="E249" s="6">
        <v>9.0000000000000011E-3</v>
      </c>
      <c r="F249" s="53">
        <f t="shared" si="72"/>
        <v>11</v>
      </c>
      <c r="G249" s="50">
        <v>32</v>
      </c>
      <c r="H249" s="4">
        <f t="shared" si="67"/>
        <v>0.28800000000000003</v>
      </c>
      <c r="I249" s="7">
        <f t="shared" si="68"/>
        <v>3.1680000000000001</v>
      </c>
      <c r="J249" s="6">
        <f t="shared" si="69"/>
        <v>9.9000000000000005E-2</v>
      </c>
      <c r="L249"/>
      <c r="M249"/>
      <c r="N249"/>
      <c r="O249"/>
    </row>
    <row r="250" spans="1:15" ht="15.75" customHeight="1">
      <c r="A250" s="181"/>
      <c r="B250" s="64">
        <f t="shared" si="70"/>
        <v>2</v>
      </c>
      <c r="C250" s="230"/>
      <c r="D250" s="42" t="s">
        <v>69</v>
      </c>
      <c r="E250" s="6">
        <v>1.2E-2</v>
      </c>
      <c r="F250" s="53">
        <f t="shared" si="72"/>
        <v>11</v>
      </c>
      <c r="G250" s="50">
        <v>90</v>
      </c>
      <c r="H250" s="4">
        <f t="shared" si="67"/>
        <v>1.08</v>
      </c>
      <c r="I250" s="7">
        <f t="shared" si="68"/>
        <v>11.88</v>
      </c>
      <c r="J250" s="6">
        <f t="shared" si="69"/>
        <v>0.13200000000000001</v>
      </c>
      <c r="L250"/>
      <c r="M250"/>
      <c r="N250"/>
      <c r="O250"/>
    </row>
    <row r="251" spans="1:15" ht="15.75" customHeight="1">
      <c r="A251" s="181"/>
      <c r="B251" s="64">
        <f t="shared" si="70"/>
        <v>2</v>
      </c>
      <c r="C251" s="230"/>
      <c r="D251" s="42" t="s">
        <v>19</v>
      </c>
      <c r="E251" s="6">
        <v>5.0000000000000001E-3</v>
      </c>
      <c r="F251" s="53">
        <f t="shared" si="72"/>
        <v>11</v>
      </c>
      <c r="G251" s="50">
        <v>100</v>
      </c>
      <c r="H251" s="4">
        <f t="shared" si="67"/>
        <v>0.5</v>
      </c>
      <c r="I251" s="7">
        <f t="shared" si="68"/>
        <v>5.5</v>
      </c>
      <c r="J251" s="6">
        <f t="shared" si="69"/>
        <v>5.5E-2</v>
      </c>
      <c r="L251"/>
      <c r="M251"/>
      <c r="N251"/>
      <c r="O251"/>
    </row>
    <row r="252" spans="1:15" ht="15.75" customHeight="1">
      <c r="A252" s="181"/>
      <c r="B252" s="64">
        <f t="shared" si="70"/>
        <v>2</v>
      </c>
      <c r="C252" s="230"/>
      <c r="D252" s="42" t="s">
        <v>7</v>
      </c>
      <c r="E252" s="6">
        <v>3.0000000000000001E-3</v>
      </c>
      <c r="F252" s="53">
        <f t="shared" si="72"/>
        <v>11</v>
      </c>
      <c r="G252" s="50">
        <v>90</v>
      </c>
      <c r="H252" s="4">
        <f t="shared" si="67"/>
        <v>0.27</v>
      </c>
      <c r="I252" s="7">
        <f t="shared" si="68"/>
        <v>2.97</v>
      </c>
      <c r="J252" s="6">
        <f t="shared" si="69"/>
        <v>3.3000000000000002E-2</v>
      </c>
      <c r="L252"/>
      <c r="M252"/>
      <c r="N252"/>
      <c r="O252"/>
    </row>
    <row r="253" spans="1:15" ht="15.75" customHeight="1">
      <c r="A253" s="181"/>
      <c r="B253" s="64">
        <f t="shared" si="70"/>
        <v>2</v>
      </c>
      <c r="C253" s="231" t="s">
        <v>37</v>
      </c>
      <c r="D253" s="41" t="s">
        <v>8</v>
      </c>
      <c r="E253" s="6">
        <v>0.17100000000000001</v>
      </c>
      <c r="F253" s="53">
        <f t="shared" si="72"/>
        <v>11</v>
      </c>
      <c r="G253" s="49">
        <v>28</v>
      </c>
      <c r="H253" s="4">
        <f t="shared" si="67"/>
        <v>4.7880000000000003</v>
      </c>
      <c r="I253" s="7">
        <f t="shared" si="68"/>
        <v>52.668000000000006</v>
      </c>
      <c r="J253" s="9">
        <f t="shared" si="69"/>
        <v>1.8810000000000002</v>
      </c>
    </row>
    <row r="254" spans="1:15" ht="15.75" customHeight="1">
      <c r="A254" s="181"/>
      <c r="B254" s="64">
        <f t="shared" si="70"/>
        <v>2</v>
      </c>
      <c r="C254" s="231"/>
      <c r="D254" s="41" t="s">
        <v>27</v>
      </c>
      <c r="E254" s="6">
        <v>5.0000000000000001E-3</v>
      </c>
      <c r="F254" s="53">
        <f t="shared" si="72"/>
        <v>11</v>
      </c>
      <c r="G254" s="49">
        <v>710</v>
      </c>
      <c r="H254" s="4">
        <f t="shared" si="67"/>
        <v>3.5500000000000003</v>
      </c>
      <c r="I254" s="7">
        <f t="shared" si="68"/>
        <v>39.049999999999997</v>
      </c>
      <c r="J254" s="9">
        <f t="shared" si="69"/>
        <v>5.5E-2</v>
      </c>
    </row>
    <row r="255" spans="1:15" ht="15.75" customHeight="1">
      <c r="A255" s="181"/>
      <c r="B255" s="64">
        <f t="shared" si="70"/>
        <v>2</v>
      </c>
      <c r="C255" s="231"/>
      <c r="D255" s="41" t="s">
        <v>69</v>
      </c>
      <c r="E255" s="6">
        <v>2.4E-2</v>
      </c>
      <c r="F255" s="53">
        <f t="shared" si="72"/>
        <v>11</v>
      </c>
      <c r="G255" s="49">
        <v>90</v>
      </c>
      <c r="H255" s="4">
        <f t="shared" si="67"/>
        <v>2.16</v>
      </c>
      <c r="I255" s="7">
        <f t="shared" si="68"/>
        <v>23.76</v>
      </c>
      <c r="J255" s="9">
        <f t="shared" si="69"/>
        <v>0.26400000000000001</v>
      </c>
    </row>
    <row r="256" spans="1:15" ht="15.75" customHeight="1">
      <c r="A256" s="181"/>
      <c r="B256" s="64">
        <f t="shared" si="70"/>
        <v>2</v>
      </c>
      <c r="C256" s="75" t="s">
        <v>65</v>
      </c>
      <c r="D256" s="43" t="s">
        <v>65</v>
      </c>
      <c r="E256" s="8">
        <v>0.2</v>
      </c>
      <c r="F256" s="53">
        <f t="shared" si="72"/>
        <v>11</v>
      </c>
      <c r="G256" s="49">
        <v>72</v>
      </c>
      <c r="H256" s="5">
        <f t="shared" si="67"/>
        <v>14.4</v>
      </c>
      <c r="I256" s="7">
        <f t="shared" si="68"/>
        <v>158.4</v>
      </c>
      <c r="J256" s="9">
        <f t="shared" si="69"/>
        <v>2.2000000000000002</v>
      </c>
      <c r="L256"/>
      <c r="M256"/>
      <c r="N256"/>
      <c r="O256"/>
    </row>
    <row r="257" spans="1:12" ht="15.75" customHeight="1">
      <c r="A257" s="181"/>
      <c r="B257" s="64">
        <f t="shared" si="70"/>
        <v>2</v>
      </c>
      <c r="C257" s="3" t="s">
        <v>38</v>
      </c>
      <c r="D257" s="46" t="s">
        <v>38</v>
      </c>
      <c r="E257" s="6">
        <v>0.04</v>
      </c>
      <c r="F257" s="53">
        <f t="shared" si="72"/>
        <v>11</v>
      </c>
      <c r="G257" s="49">
        <v>32</v>
      </c>
      <c r="H257" s="4">
        <f t="shared" si="67"/>
        <v>1.28</v>
      </c>
      <c r="I257" s="7">
        <f t="shared" si="68"/>
        <v>14.08</v>
      </c>
      <c r="J257" s="9">
        <f t="shared" si="69"/>
        <v>0.44</v>
      </c>
    </row>
    <row r="258" spans="1:12" ht="15.75" customHeight="1">
      <c r="A258" s="197"/>
      <c r="B258" s="64">
        <f t="shared" si="70"/>
        <v>2</v>
      </c>
      <c r="C258" s="76" t="s">
        <v>22</v>
      </c>
      <c r="D258" s="44" t="s">
        <v>22</v>
      </c>
      <c r="E258" s="6">
        <v>0.05</v>
      </c>
      <c r="F258" s="53">
        <f t="shared" si="72"/>
        <v>11</v>
      </c>
      <c r="G258" s="50">
        <v>88</v>
      </c>
      <c r="H258" s="4">
        <f t="shared" si="67"/>
        <v>4.4000000000000004</v>
      </c>
      <c r="I258" s="7">
        <f t="shared" si="68"/>
        <v>48.400000000000006</v>
      </c>
      <c r="J258" s="9">
        <f t="shared" si="69"/>
        <v>0.55000000000000004</v>
      </c>
    </row>
    <row r="259" spans="1:12" ht="15.75" customHeight="1">
      <c r="A259" s="210" t="s">
        <v>41</v>
      </c>
      <c r="B259" s="210"/>
      <c r="C259" s="210"/>
      <c r="D259" s="210"/>
      <c r="E259" s="74"/>
      <c r="F259" s="74"/>
      <c r="G259" s="74"/>
      <c r="H259" s="2">
        <f>SUM(H234:H258)</f>
        <v>61.000000000000014</v>
      </c>
      <c r="I259" s="2">
        <f t="shared" ref="I259:J259" si="73">SUM(I234:I258)</f>
        <v>671.00000000000023</v>
      </c>
      <c r="J259" s="2">
        <f t="shared" si="73"/>
        <v>10.665366666666669</v>
      </c>
    </row>
    <row r="260" spans="1:12" customFormat="1" ht="15.75" customHeight="1"/>
    <row r="261" spans="1:12" customFormat="1" ht="15.75" customHeight="1"/>
    <row r="262" spans="1:12" ht="28.5" customHeight="1">
      <c r="A262" s="224" t="s">
        <v>47</v>
      </c>
      <c r="B262" s="225"/>
      <c r="C262" s="11" t="s">
        <v>53</v>
      </c>
      <c r="D262" s="11" t="s">
        <v>60</v>
      </c>
      <c r="E262" s="12" t="s">
        <v>49</v>
      </c>
      <c r="F262" s="11" t="s">
        <v>1</v>
      </c>
      <c r="G262" s="11" t="s">
        <v>46</v>
      </c>
      <c r="H262" s="11" t="s">
        <v>50</v>
      </c>
      <c r="I262" s="11" t="s">
        <v>51</v>
      </c>
      <c r="J262" s="12" t="s">
        <v>2</v>
      </c>
    </row>
    <row r="263" spans="1:12" ht="15.75" customHeight="1">
      <c r="A263" s="180" t="s">
        <v>84</v>
      </c>
      <c r="B263" s="61">
        <v>2</v>
      </c>
      <c r="C263" s="226" t="s">
        <v>5</v>
      </c>
      <c r="D263" s="41" t="s">
        <v>6</v>
      </c>
      <c r="E263" s="8">
        <v>2.5999999999999999E-2</v>
      </c>
      <c r="F263" s="49">
        <v>8</v>
      </c>
      <c r="G263" s="49">
        <v>20</v>
      </c>
      <c r="H263" s="5">
        <f>G263*E263</f>
        <v>0.52</v>
      </c>
      <c r="I263" s="7">
        <f>J263*G263</f>
        <v>4.16</v>
      </c>
      <c r="J263" s="9">
        <f>F263*E263</f>
        <v>0.20799999999999999</v>
      </c>
      <c r="L263" s="18"/>
    </row>
    <row r="264" spans="1:12" ht="15.75" customHeight="1">
      <c r="A264" s="181"/>
      <c r="B264" s="64">
        <f>B263</f>
        <v>2</v>
      </c>
      <c r="C264" s="227"/>
      <c r="D264" s="41" t="s">
        <v>7</v>
      </c>
      <c r="E264" s="8">
        <v>6.0000000000000001E-3</v>
      </c>
      <c r="F264" s="53">
        <f>F263</f>
        <v>8</v>
      </c>
      <c r="G264" s="49">
        <v>90</v>
      </c>
      <c r="H264" s="5">
        <f t="shared" ref="H264:H268" si="74">G264*E264</f>
        <v>0.54</v>
      </c>
      <c r="I264" s="7">
        <f t="shared" ref="I264:I268" si="75">J264*G264</f>
        <v>4.32</v>
      </c>
      <c r="J264" s="9">
        <f t="shared" ref="J264:J268" si="76">F264*E264</f>
        <v>4.8000000000000001E-2</v>
      </c>
      <c r="L264" s="18"/>
    </row>
    <row r="265" spans="1:12" ht="15.75" customHeight="1">
      <c r="A265" s="181"/>
      <c r="B265" s="64">
        <f t="shared" ref="B265:B280" si="77">B264</f>
        <v>2</v>
      </c>
      <c r="C265" s="227"/>
      <c r="D265" s="41" t="s">
        <v>8</v>
      </c>
      <c r="E265" s="8">
        <v>3.5000000000000003E-2</v>
      </c>
      <c r="F265" s="53">
        <f t="shared" ref="F265:F280" si="78">F264</f>
        <v>8</v>
      </c>
      <c r="G265" s="49">
        <v>28</v>
      </c>
      <c r="H265" s="5">
        <f t="shared" si="74"/>
        <v>0.98000000000000009</v>
      </c>
      <c r="I265" s="7">
        <f t="shared" si="75"/>
        <v>7.8400000000000007</v>
      </c>
      <c r="J265" s="9">
        <f t="shared" si="76"/>
        <v>0.28000000000000003</v>
      </c>
      <c r="L265" s="18"/>
    </row>
    <row r="266" spans="1:12" ht="15.75" customHeight="1">
      <c r="A266" s="181"/>
      <c r="B266" s="64">
        <f t="shared" si="77"/>
        <v>2</v>
      </c>
      <c r="C266" s="227"/>
      <c r="D266" s="41" t="s">
        <v>10</v>
      </c>
      <c r="E266" s="8">
        <v>2.5000000000000001E-2</v>
      </c>
      <c r="F266" s="53">
        <f t="shared" si="78"/>
        <v>8</v>
      </c>
      <c r="G266" s="49">
        <v>86</v>
      </c>
      <c r="H266" s="5">
        <f t="shared" si="74"/>
        <v>2.15</v>
      </c>
      <c r="I266" s="7">
        <f t="shared" si="75"/>
        <v>17.2</v>
      </c>
      <c r="J266" s="9">
        <f t="shared" si="76"/>
        <v>0.2</v>
      </c>
      <c r="L266" s="18"/>
    </row>
    <row r="267" spans="1:12" ht="15.75" customHeight="1">
      <c r="A267" s="181"/>
      <c r="B267" s="64">
        <f t="shared" si="77"/>
        <v>2</v>
      </c>
      <c r="C267" s="227"/>
      <c r="D267" s="41" t="s">
        <v>9</v>
      </c>
      <c r="E267" s="8">
        <v>1.9E-2</v>
      </c>
      <c r="F267" s="53">
        <f t="shared" si="78"/>
        <v>8</v>
      </c>
      <c r="G267" s="49">
        <v>44</v>
      </c>
      <c r="H267" s="5">
        <f t="shared" si="74"/>
        <v>0.83599999999999997</v>
      </c>
      <c r="I267" s="7">
        <f t="shared" si="75"/>
        <v>6.6879999999999997</v>
      </c>
      <c r="J267" s="9">
        <f t="shared" si="76"/>
        <v>0.152</v>
      </c>
      <c r="L267" s="18"/>
    </row>
    <row r="268" spans="1:12" ht="15.75" customHeight="1">
      <c r="A268" s="181"/>
      <c r="B268" s="64">
        <f t="shared" si="77"/>
        <v>2</v>
      </c>
      <c r="C268" s="228"/>
      <c r="D268" s="41" t="s">
        <v>11</v>
      </c>
      <c r="E268" s="8">
        <v>1.7999999999999999E-2</v>
      </c>
      <c r="F268" s="53">
        <f t="shared" si="78"/>
        <v>8</v>
      </c>
      <c r="G268" s="49">
        <v>28</v>
      </c>
      <c r="H268" s="5">
        <f t="shared" si="74"/>
        <v>0.504</v>
      </c>
      <c r="I268" s="7">
        <f t="shared" si="75"/>
        <v>4.032</v>
      </c>
      <c r="J268" s="9">
        <f t="shared" si="76"/>
        <v>0.14399999999999999</v>
      </c>
      <c r="L268" s="18"/>
    </row>
    <row r="269" spans="1:12" ht="15.75" customHeight="1">
      <c r="A269" s="181"/>
      <c r="B269" s="64">
        <f t="shared" si="77"/>
        <v>2</v>
      </c>
      <c r="C269" s="226" t="s">
        <v>28</v>
      </c>
      <c r="D269" s="41" t="s">
        <v>81</v>
      </c>
      <c r="E269" s="6">
        <f>H269/G269</f>
        <v>0.10063030303030304</v>
      </c>
      <c r="F269" s="53">
        <f t="shared" si="78"/>
        <v>8</v>
      </c>
      <c r="G269" s="51">
        <v>330</v>
      </c>
      <c r="H269" s="4">
        <f>61-H263-H264-H265-H266-H267-H268-H270-H271-H272-H273-H274-H275-H276-H277-H278-H279-H280</f>
        <v>33.208000000000006</v>
      </c>
      <c r="I269" s="7">
        <f>J269*G269</f>
        <v>265.66400000000004</v>
      </c>
      <c r="J269" s="9">
        <f>F269*E269</f>
        <v>0.80504242424242434</v>
      </c>
    </row>
    <row r="270" spans="1:12" ht="15.75" customHeight="1">
      <c r="A270" s="181"/>
      <c r="B270" s="64">
        <f t="shared" si="77"/>
        <v>2</v>
      </c>
      <c r="C270" s="227"/>
      <c r="D270" s="41" t="s">
        <v>57</v>
      </c>
      <c r="E270" s="6">
        <v>0.03</v>
      </c>
      <c r="F270" s="53">
        <f t="shared" si="78"/>
        <v>8</v>
      </c>
      <c r="G270" s="51">
        <v>120</v>
      </c>
      <c r="H270" s="4">
        <f t="shared" ref="H270:H272" si="79">G270*E270</f>
        <v>3.5999999999999996</v>
      </c>
      <c r="I270" s="7">
        <f t="shared" ref="I270:I272" si="80">J270*G270</f>
        <v>28.799999999999997</v>
      </c>
      <c r="J270" s="9">
        <f t="shared" ref="J270:J280" si="81">F270*E270</f>
        <v>0.24</v>
      </c>
    </row>
    <row r="271" spans="1:12" ht="15.75" customHeight="1">
      <c r="A271" s="181"/>
      <c r="B271" s="64">
        <f t="shared" si="77"/>
        <v>2</v>
      </c>
      <c r="C271" s="227"/>
      <c r="D271" s="41" t="s">
        <v>32</v>
      </c>
      <c r="E271" s="6">
        <v>1.2E-2</v>
      </c>
      <c r="F271" s="53">
        <f t="shared" si="78"/>
        <v>8</v>
      </c>
      <c r="G271" s="51">
        <v>170</v>
      </c>
      <c r="H271" s="4">
        <f t="shared" si="79"/>
        <v>2.04</v>
      </c>
      <c r="I271" s="7">
        <f t="shared" si="80"/>
        <v>16.32</v>
      </c>
      <c r="J271" s="9">
        <f t="shared" si="81"/>
        <v>9.6000000000000002E-2</v>
      </c>
    </row>
    <row r="272" spans="1:12" ht="15.75" customHeight="1">
      <c r="A272" s="181"/>
      <c r="B272" s="64">
        <f t="shared" si="77"/>
        <v>2</v>
      </c>
      <c r="C272" s="227"/>
      <c r="D272" s="41" t="s">
        <v>24</v>
      </c>
      <c r="E272" s="6">
        <v>2E-3</v>
      </c>
      <c r="F272" s="53">
        <f t="shared" si="78"/>
        <v>8</v>
      </c>
      <c r="G272" s="49">
        <v>200</v>
      </c>
      <c r="H272" s="4">
        <f t="shared" si="79"/>
        <v>0.4</v>
      </c>
      <c r="I272" s="7">
        <f t="shared" si="80"/>
        <v>3.2</v>
      </c>
      <c r="J272" s="9">
        <f t="shared" si="81"/>
        <v>1.6E-2</v>
      </c>
    </row>
    <row r="273" spans="1:15" ht="15.75" customHeight="1">
      <c r="A273" s="181"/>
      <c r="B273" s="64">
        <f t="shared" si="77"/>
        <v>2</v>
      </c>
      <c r="C273" s="228"/>
      <c r="D273" s="41" t="s">
        <v>79</v>
      </c>
      <c r="E273" s="6">
        <v>0.2</v>
      </c>
      <c r="F273" s="53">
        <f t="shared" si="78"/>
        <v>8</v>
      </c>
      <c r="G273" s="49"/>
      <c r="H273" s="4"/>
      <c r="I273" s="7"/>
      <c r="J273" s="9">
        <f t="shared" si="81"/>
        <v>1.6</v>
      </c>
    </row>
    <row r="274" spans="1:15" ht="15.75" customHeight="1">
      <c r="A274" s="181"/>
      <c r="B274" s="64">
        <f t="shared" si="77"/>
        <v>2</v>
      </c>
      <c r="C274" s="226" t="s">
        <v>82</v>
      </c>
      <c r="D274" s="41" t="s">
        <v>8</v>
      </c>
      <c r="E274" s="6">
        <v>0.2</v>
      </c>
      <c r="F274" s="53">
        <f t="shared" si="78"/>
        <v>8</v>
      </c>
      <c r="G274" s="49">
        <v>28</v>
      </c>
      <c r="H274" s="4">
        <f t="shared" ref="H274:H276" si="82">G274*E274</f>
        <v>5.6000000000000005</v>
      </c>
      <c r="I274" s="7">
        <f t="shared" ref="I274:I278" si="83">J274*G274</f>
        <v>44.800000000000004</v>
      </c>
      <c r="J274" s="9">
        <f t="shared" si="81"/>
        <v>1.6</v>
      </c>
    </row>
    <row r="275" spans="1:15" ht="15.75" customHeight="1">
      <c r="A275" s="181"/>
      <c r="B275" s="64">
        <f t="shared" si="77"/>
        <v>2</v>
      </c>
      <c r="C275" s="228"/>
      <c r="D275" s="41" t="s">
        <v>27</v>
      </c>
      <c r="E275" s="6">
        <v>5.0000000000000001E-3</v>
      </c>
      <c r="F275" s="53">
        <f t="shared" si="78"/>
        <v>8</v>
      </c>
      <c r="G275" s="49">
        <v>710</v>
      </c>
      <c r="H275" s="4">
        <f t="shared" si="82"/>
        <v>3.5500000000000003</v>
      </c>
      <c r="I275" s="7">
        <f t="shared" si="83"/>
        <v>28.400000000000002</v>
      </c>
      <c r="J275" s="9">
        <f t="shared" si="81"/>
        <v>0.04</v>
      </c>
    </row>
    <row r="276" spans="1:15" ht="15.75" customHeight="1">
      <c r="A276" s="181"/>
      <c r="B276" s="64">
        <f t="shared" si="77"/>
        <v>2</v>
      </c>
      <c r="C276" s="218" t="s">
        <v>97</v>
      </c>
      <c r="D276" s="41" t="s">
        <v>29</v>
      </c>
      <c r="E276" s="6">
        <v>4.5999999999999999E-2</v>
      </c>
      <c r="F276" s="53">
        <f t="shared" si="78"/>
        <v>8</v>
      </c>
      <c r="G276" s="51">
        <v>100</v>
      </c>
      <c r="H276" s="4">
        <f t="shared" si="82"/>
        <v>4.5999999999999996</v>
      </c>
      <c r="I276" s="7">
        <f t="shared" si="83"/>
        <v>36.799999999999997</v>
      </c>
      <c r="J276" s="9">
        <f t="shared" si="81"/>
        <v>0.36799999999999999</v>
      </c>
    </row>
    <row r="277" spans="1:15" ht="15.75" customHeight="1">
      <c r="A277" s="181"/>
      <c r="B277" s="64">
        <f t="shared" si="77"/>
        <v>2</v>
      </c>
      <c r="C277" s="219"/>
      <c r="D277" s="41" t="s">
        <v>12</v>
      </c>
      <c r="E277" s="6">
        <v>2.4E-2</v>
      </c>
      <c r="F277" s="53">
        <f t="shared" si="78"/>
        <v>8</v>
      </c>
      <c r="G277" s="49">
        <v>46</v>
      </c>
      <c r="H277" s="4">
        <f>G277*E277</f>
        <v>1.1040000000000001</v>
      </c>
      <c r="I277" s="7">
        <f t="shared" si="83"/>
        <v>8.8320000000000007</v>
      </c>
      <c r="J277" s="9">
        <f t="shared" si="81"/>
        <v>0.192</v>
      </c>
    </row>
    <row r="278" spans="1:15" ht="15.75" customHeight="1">
      <c r="A278" s="181"/>
      <c r="B278" s="64">
        <f t="shared" si="77"/>
        <v>2</v>
      </c>
      <c r="C278" s="219"/>
      <c r="D278" s="41" t="s">
        <v>13</v>
      </c>
      <c r="E278" s="45">
        <v>2.0000000000000001E-4</v>
      </c>
      <c r="F278" s="53">
        <f t="shared" si="78"/>
        <v>8</v>
      </c>
      <c r="G278" s="49">
        <v>440</v>
      </c>
      <c r="H278" s="4">
        <f t="shared" ref="H278" si="84">G278*E278</f>
        <v>8.8000000000000009E-2</v>
      </c>
      <c r="I278" s="7">
        <f t="shared" si="83"/>
        <v>0.70400000000000007</v>
      </c>
      <c r="J278" s="9">
        <f t="shared" si="81"/>
        <v>1.6000000000000001E-3</v>
      </c>
      <c r="L278"/>
      <c r="M278"/>
      <c r="N278"/>
      <c r="O278"/>
    </row>
    <row r="279" spans="1:15" ht="15.75" customHeight="1">
      <c r="A279" s="181"/>
      <c r="B279" s="64">
        <f t="shared" si="77"/>
        <v>2</v>
      </c>
      <c r="C279" s="220"/>
      <c r="D279" s="41" t="s">
        <v>79</v>
      </c>
      <c r="E279" s="6">
        <v>0.17199999999999999</v>
      </c>
      <c r="F279" s="53">
        <f t="shared" si="78"/>
        <v>8</v>
      </c>
      <c r="G279" s="49"/>
      <c r="H279" s="4"/>
      <c r="I279" s="7"/>
      <c r="J279" s="9">
        <f t="shared" si="81"/>
        <v>1.3759999999999999</v>
      </c>
      <c r="L279"/>
      <c r="M279"/>
      <c r="N279"/>
      <c r="O279"/>
    </row>
    <row r="280" spans="1:15" ht="15.75" customHeight="1">
      <c r="A280" s="181"/>
      <c r="B280" s="64">
        <f t="shared" si="77"/>
        <v>2</v>
      </c>
      <c r="C280" s="3" t="s">
        <v>38</v>
      </c>
      <c r="D280" s="46" t="s">
        <v>38</v>
      </c>
      <c r="E280" s="6">
        <v>0.04</v>
      </c>
      <c r="F280" s="53">
        <f t="shared" si="78"/>
        <v>8</v>
      </c>
      <c r="G280" s="49">
        <v>32</v>
      </c>
      <c r="H280" s="4">
        <f>G280*E280</f>
        <v>1.28</v>
      </c>
      <c r="I280" s="7">
        <f t="shared" ref="I280" si="85">J280*G280</f>
        <v>10.24</v>
      </c>
      <c r="J280" s="9">
        <f t="shared" si="81"/>
        <v>0.32</v>
      </c>
      <c r="L280"/>
      <c r="M280"/>
      <c r="N280"/>
      <c r="O280"/>
    </row>
    <row r="281" spans="1:15" ht="15.75" customHeight="1">
      <c r="A281" s="210" t="s">
        <v>41</v>
      </c>
      <c r="B281" s="210"/>
      <c r="C281" s="210"/>
      <c r="D281" s="210"/>
      <c r="E281" s="74"/>
      <c r="F281" s="74"/>
      <c r="G281" s="74"/>
      <c r="H281" s="2">
        <f>SUM(H263:H280)</f>
        <v>61.000000000000007</v>
      </c>
      <c r="I281" s="2">
        <f>SUM(I263:I280)</f>
        <v>488.00000000000006</v>
      </c>
      <c r="J281" s="2">
        <f>SUM(J263:J280)</f>
        <v>7.6866424242424252</v>
      </c>
    </row>
    <row r="282" spans="1:15" ht="15.75" customHeight="1">
      <c r="A282" s="180" t="s">
        <v>85</v>
      </c>
      <c r="B282" s="61">
        <v>2</v>
      </c>
      <c r="C282" s="217" t="s">
        <v>100</v>
      </c>
      <c r="D282" s="41" t="s">
        <v>4</v>
      </c>
      <c r="E282" s="6">
        <v>0.06</v>
      </c>
      <c r="F282" s="49">
        <v>6</v>
      </c>
      <c r="G282" s="51">
        <v>25</v>
      </c>
      <c r="H282" s="4">
        <f>G282*E282</f>
        <v>1.5</v>
      </c>
      <c r="I282" s="7">
        <f>J282*G282</f>
        <v>9</v>
      </c>
      <c r="J282" s="9">
        <f>F282*E282</f>
        <v>0.36</v>
      </c>
    </row>
    <row r="283" spans="1:15" ht="15.75" customHeight="1">
      <c r="A283" s="181"/>
      <c r="B283" s="64">
        <f>B282</f>
        <v>2</v>
      </c>
      <c r="C283" s="217"/>
      <c r="D283" s="41" t="s">
        <v>9</v>
      </c>
      <c r="E283" s="6">
        <v>8.0000000000000002E-3</v>
      </c>
      <c r="F283" s="53">
        <f>F282</f>
        <v>6</v>
      </c>
      <c r="G283" s="51">
        <v>44</v>
      </c>
      <c r="H283" s="4">
        <f t="shared" ref="H283:H291" si="86">G283*E283</f>
        <v>0.35199999999999998</v>
      </c>
      <c r="I283" s="7">
        <f t="shared" ref="I283:I303" si="87">J283*G283</f>
        <v>2.1120000000000001</v>
      </c>
      <c r="J283" s="9">
        <f t="shared" ref="J283:J303" si="88">F283*E283</f>
        <v>4.8000000000000001E-2</v>
      </c>
    </row>
    <row r="284" spans="1:15" ht="15.75" customHeight="1">
      <c r="A284" s="181"/>
      <c r="B284" s="64">
        <f t="shared" ref="B284:B303" si="89">B283</f>
        <v>2</v>
      </c>
      <c r="C284" s="217"/>
      <c r="D284" s="42" t="s">
        <v>13</v>
      </c>
      <c r="E284" s="45">
        <v>2.0000000000000001E-4</v>
      </c>
      <c r="F284" s="53">
        <f t="shared" ref="F284:F303" si="90">F283</f>
        <v>6</v>
      </c>
      <c r="G284" s="51">
        <v>440</v>
      </c>
      <c r="H284" s="4">
        <f t="shared" si="86"/>
        <v>8.8000000000000009E-2</v>
      </c>
      <c r="I284" s="7">
        <f t="shared" si="87"/>
        <v>0.52800000000000002</v>
      </c>
      <c r="J284" s="9">
        <f t="shared" si="88"/>
        <v>1.2000000000000001E-3</v>
      </c>
    </row>
    <row r="285" spans="1:15" ht="15.75" customHeight="1">
      <c r="A285" s="181"/>
      <c r="B285" s="64">
        <f t="shared" si="89"/>
        <v>2</v>
      </c>
      <c r="C285" s="217"/>
      <c r="D285" s="41" t="s">
        <v>12</v>
      </c>
      <c r="E285" s="6">
        <v>3.0000000000000001E-3</v>
      </c>
      <c r="F285" s="53">
        <f t="shared" si="90"/>
        <v>6</v>
      </c>
      <c r="G285" s="51">
        <v>46</v>
      </c>
      <c r="H285" s="4">
        <f t="shared" si="86"/>
        <v>0.13800000000000001</v>
      </c>
      <c r="I285" s="7">
        <f t="shared" si="87"/>
        <v>0.82800000000000007</v>
      </c>
      <c r="J285" s="9">
        <f t="shared" si="88"/>
        <v>1.8000000000000002E-2</v>
      </c>
    </row>
    <row r="286" spans="1:15" ht="15.75" customHeight="1">
      <c r="A286" s="181"/>
      <c r="B286" s="64">
        <f t="shared" si="89"/>
        <v>2</v>
      </c>
      <c r="C286" s="217"/>
      <c r="D286" s="42" t="s">
        <v>7</v>
      </c>
      <c r="E286" s="6">
        <v>3.0000000000000001E-3</v>
      </c>
      <c r="F286" s="53">
        <f t="shared" si="90"/>
        <v>6</v>
      </c>
      <c r="G286" s="49">
        <v>90</v>
      </c>
      <c r="H286" s="4">
        <f t="shared" si="86"/>
        <v>0.27</v>
      </c>
      <c r="I286" s="7">
        <f t="shared" si="87"/>
        <v>1.62</v>
      </c>
      <c r="J286" s="9">
        <f t="shared" si="88"/>
        <v>1.8000000000000002E-2</v>
      </c>
    </row>
    <row r="287" spans="1:15" ht="15.75" customHeight="1">
      <c r="A287" s="181"/>
      <c r="B287" s="64">
        <f t="shared" si="89"/>
        <v>2</v>
      </c>
      <c r="C287" s="218" t="s">
        <v>23</v>
      </c>
      <c r="D287" s="41" t="s">
        <v>8</v>
      </c>
      <c r="E287" s="6">
        <v>0.1</v>
      </c>
      <c r="F287" s="53">
        <f t="shared" si="90"/>
        <v>6</v>
      </c>
      <c r="G287" s="49">
        <v>28</v>
      </c>
      <c r="H287" s="4">
        <f t="shared" si="86"/>
        <v>2.8000000000000003</v>
      </c>
      <c r="I287" s="7">
        <f t="shared" si="87"/>
        <v>16.800000000000004</v>
      </c>
      <c r="J287" s="9">
        <f t="shared" si="88"/>
        <v>0.60000000000000009</v>
      </c>
    </row>
    <row r="288" spans="1:15" ht="15.75" customHeight="1">
      <c r="A288" s="181"/>
      <c r="B288" s="64">
        <f t="shared" si="89"/>
        <v>2</v>
      </c>
      <c r="C288" s="219"/>
      <c r="D288" s="41" t="s">
        <v>18</v>
      </c>
      <c r="E288" s="6">
        <v>0.02</v>
      </c>
      <c r="F288" s="53">
        <f t="shared" si="90"/>
        <v>6</v>
      </c>
      <c r="G288" s="49">
        <v>52</v>
      </c>
      <c r="H288" s="4">
        <f t="shared" si="86"/>
        <v>1.04</v>
      </c>
      <c r="I288" s="7">
        <f t="shared" si="87"/>
        <v>6.24</v>
      </c>
      <c r="J288" s="9">
        <f t="shared" si="88"/>
        <v>0.12</v>
      </c>
    </row>
    <row r="289" spans="1:15" ht="15.75" customHeight="1">
      <c r="A289" s="181"/>
      <c r="B289" s="64">
        <f t="shared" si="89"/>
        <v>2</v>
      </c>
      <c r="C289" s="219"/>
      <c r="D289" s="41" t="s">
        <v>9</v>
      </c>
      <c r="E289" s="6">
        <v>1.3000000000000001E-2</v>
      </c>
      <c r="F289" s="53">
        <f t="shared" si="90"/>
        <v>6</v>
      </c>
      <c r="G289" s="49">
        <v>44</v>
      </c>
      <c r="H289" s="4">
        <f t="shared" si="86"/>
        <v>0.57200000000000006</v>
      </c>
      <c r="I289" s="7">
        <f t="shared" si="87"/>
        <v>3.4320000000000004</v>
      </c>
      <c r="J289" s="9">
        <f t="shared" si="88"/>
        <v>7.8000000000000014E-2</v>
      </c>
    </row>
    <row r="290" spans="1:15" ht="15.75" customHeight="1">
      <c r="A290" s="181"/>
      <c r="B290" s="64">
        <f t="shared" si="89"/>
        <v>2</v>
      </c>
      <c r="C290" s="219"/>
      <c r="D290" s="42" t="s">
        <v>11</v>
      </c>
      <c r="E290" s="6">
        <v>1.2E-2</v>
      </c>
      <c r="F290" s="53">
        <f t="shared" si="90"/>
        <v>6</v>
      </c>
      <c r="G290" s="49">
        <v>28</v>
      </c>
      <c r="H290" s="4">
        <f t="shared" si="86"/>
        <v>0.33600000000000002</v>
      </c>
      <c r="I290" s="7">
        <f t="shared" si="87"/>
        <v>2.016</v>
      </c>
      <c r="J290" s="9">
        <f t="shared" si="88"/>
        <v>7.2000000000000008E-2</v>
      </c>
      <c r="L290"/>
      <c r="M290"/>
      <c r="N290"/>
      <c r="O290"/>
    </row>
    <row r="291" spans="1:15" ht="15.75" customHeight="1">
      <c r="A291" s="181"/>
      <c r="B291" s="64">
        <f t="shared" si="89"/>
        <v>2</v>
      </c>
      <c r="C291" s="219"/>
      <c r="D291" s="42" t="s">
        <v>7</v>
      </c>
      <c r="E291" s="6">
        <v>5.0000000000000001E-3</v>
      </c>
      <c r="F291" s="53">
        <f t="shared" si="90"/>
        <v>6</v>
      </c>
      <c r="G291" s="49">
        <v>90</v>
      </c>
      <c r="H291" s="4">
        <f t="shared" si="86"/>
        <v>0.45</v>
      </c>
      <c r="I291" s="7">
        <f t="shared" si="87"/>
        <v>2.6999999999999997</v>
      </c>
      <c r="J291" s="9">
        <f t="shared" si="88"/>
        <v>0.03</v>
      </c>
      <c r="L291"/>
      <c r="M291"/>
      <c r="N291"/>
      <c r="O291"/>
    </row>
    <row r="292" spans="1:15" ht="15.75" customHeight="1">
      <c r="A292" s="181"/>
      <c r="B292" s="64">
        <f t="shared" si="89"/>
        <v>2</v>
      </c>
      <c r="C292" s="220"/>
      <c r="D292" s="42" t="s">
        <v>79</v>
      </c>
      <c r="E292" s="6">
        <v>0.17499999999999999</v>
      </c>
      <c r="F292" s="53">
        <f t="shared" si="90"/>
        <v>6</v>
      </c>
      <c r="G292" s="50"/>
      <c r="H292" s="5"/>
      <c r="I292" s="7"/>
      <c r="J292" s="6">
        <f t="shared" si="88"/>
        <v>1.0499999999999998</v>
      </c>
      <c r="L292"/>
      <c r="M292"/>
      <c r="N292"/>
      <c r="O292"/>
    </row>
    <row r="293" spans="1:15" ht="15.75" customHeight="1">
      <c r="A293" s="181"/>
      <c r="B293" s="64">
        <f t="shared" si="89"/>
        <v>2</v>
      </c>
      <c r="C293" s="221" t="s">
        <v>34</v>
      </c>
      <c r="D293" s="41" t="s">
        <v>61</v>
      </c>
      <c r="E293" s="6">
        <f>H293/G293</f>
        <v>0.13425252525252526</v>
      </c>
      <c r="F293" s="53">
        <f t="shared" si="90"/>
        <v>6</v>
      </c>
      <c r="G293" s="49">
        <v>198</v>
      </c>
      <c r="H293" s="48">
        <f>61-H282-H283-H284-H285-H286-H287-H288-H289-H290-H291-H294-H295-H296-H297-H298-H299-H300-H302-H303</f>
        <v>26.582000000000001</v>
      </c>
      <c r="I293" s="7">
        <f>J293*G293</f>
        <v>159.49199999999999</v>
      </c>
      <c r="J293" s="9">
        <f t="shared" si="88"/>
        <v>0.80551515151515152</v>
      </c>
      <c r="L293"/>
      <c r="M293"/>
      <c r="N293"/>
      <c r="O293"/>
    </row>
    <row r="294" spans="1:15" ht="15.75" customHeight="1">
      <c r="A294" s="181"/>
      <c r="B294" s="64">
        <f t="shared" si="89"/>
        <v>2</v>
      </c>
      <c r="C294" s="222"/>
      <c r="D294" s="41" t="s">
        <v>9</v>
      </c>
      <c r="E294" s="6">
        <v>0.02</v>
      </c>
      <c r="F294" s="53">
        <f t="shared" si="90"/>
        <v>6</v>
      </c>
      <c r="G294" s="51">
        <v>44</v>
      </c>
      <c r="H294" s="4">
        <f>G294*E294</f>
        <v>0.88</v>
      </c>
      <c r="I294" s="7">
        <f t="shared" si="87"/>
        <v>5.2799999999999994</v>
      </c>
      <c r="J294" s="9">
        <f t="shared" si="88"/>
        <v>0.12</v>
      </c>
      <c r="L294"/>
      <c r="M294"/>
      <c r="N294"/>
      <c r="O294"/>
    </row>
    <row r="295" spans="1:15" ht="15.75" customHeight="1">
      <c r="A295" s="181"/>
      <c r="B295" s="64">
        <f t="shared" si="89"/>
        <v>2</v>
      </c>
      <c r="C295" s="222"/>
      <c r="D295" s="42" t="s">
        <v>11</v>
      </c>
      <c r="E295" s="6">
        <v>1.2999999999999999E-2</v>
      </c>
      <c r="F295" s="53">
        <f t="shared" si="90"/>
        <v>6</v>
      </c>
      <c r="G295" s="49">
        <v>28</v>
      </c>
      <c r="H295" s="4">
        <f t="shared" ref="H295" si="91">G295*E295</f>
        <v>0.36399999999999999</v>
      </c>
      <c r="I295" s="7">
        <f t="shared" si="87"/>
        <v>2.1840000000000002</v>
      </c>
      <c r="J295" s="9">
        <f t="shared" si="88"/>
        <v>7.8E-2</v>
      </c>
      <c r="L295"/>
      <c r="M295"/>
      <c r="N295"/>
      <c r="O295"/>
    </row>
    <row r="296" spans="1:15" ht="15.75" customHeight="1">
      <c r="A296" s="181"/>
      <c r="B296" s="64">
        <f t="shared" si="89"/>
        <v>2</v>
      </c>
      <c r="C296" s="222"/>
      <c r="D296" s="42" t="s">
        <v>27</v>
      </c>
      <c r="E296" s="6">
        <v>0.01</v>
      </c>
      <c r="F296" s="53">
        <f t="shared" si="90"/>
        <v>6</v>
      </c>
      <c r="G296" s="49">
        <v>710</v>
      </c>
      <c r="H296" s="4">
        <f>G296*E296</f>
        <v>7.1000000000000005</v>
      </c>
      <c r="I296" s="7">
        <f t="shared" si="87"/>
        <v>42.6</v>
      </c>
      <c r="J296" s="9">
        <f t="shared" si="88"/>
        <v>0.06</v>
      </c>
    </row>
    <row r="297" spans="1:15" ht="15.75" customHeight="1">
      <c r="A297" s="181"/>
      <c r="B297" s="64">
        <f t="shared" si="89"/>
        <v>2</v>
      </c>
      <c r="C297" s="223"/>
      <c r="D297" s="42" t="s">
        <v>87</v>
      </c>
      <c r="E297" s="6">
        <v>5.8000000000000003E-2</v>
      </c>
      <c r="F297" s="53">
        <f t="shared" si="90"/>
        <v>6</v>
      </c>
      <c r="G297" s="49">
        <v>82</v>
      </c>
      <c r="H297" s="4">
        <f>G297*E297</f>
        <v>4.7560000000000002</v>
      </c>
      <c r="I297" s="7">
        <f>J297*G297</f>
        <v>28.536000000000001</v>
      </c>
      <c r="J297" s="9">
        <f>F297*E297</f>
        <v>0.34800000000000003</v>
      </c>
    </row>
    <row r="298" spans="1:15" ht="15.75" customHeight="1">
      <c r="A298" s="181"/>
      <c r="B298" s="64">
        <f t="shared" si="89"/>
        <v>2</v>
      </c>
      <c r="C298" s="218" t="s">
        <v>92</v>
      </c>
      <c r="D298" s="41" t="s">
        <v>25</v>
      </c>
      <c r="E298" s="6">
        <v>4.5999999999999999E-2</v>
      </c>
      <c r="F298" s="53">
        <f t="shared" si="90"/>
        <v>6</v>
      </c>
      <c r="G298" s="62">
        <v>150</v>
      </c>
      <c r="H298" s="48">
        <f>G298*E298</f>
        <v>6.8999999999999995</v>
      </c>
      <c r="I298" s="48">
        <f>J298*G298</f>
        <v>41.400000000000006</v>
      </c>
      <c r="J298" s="6">
        <f>F298*E298</f>
        <v>0.27600000000000002</v>
      </c>
    </row>
    <row r="299" spans="1:15" s="17" customFormat="1" ht="15.75" customHeight="1">
      <c r="A299" s="181"/>
      <c r="B299" s="64">
        <f t="shared" si="89"/>
        <v>2</v>
      </c>
      <c r="C299" s="219"/>
      <c r="D299" s="41" t="s">
        <v>12</v>
      </c>
      <c r="E299" s="6">
        <v>2.4E-2</v>
      </c>
      <c r="F299" s="53">
        <f t="shared" si="90"/>
        <v>6</v>
      </c>
      <c r="G299" s="49">
        <v>46</v>
      </c>
      <c r="H299" s="4">
        <f t="shared" ref="H299:H302" si="92">G299*E299</f>
        <v>1.1040000000000001</v>
      </c>
      <c r="I299" s="7">
        <f t="shared" si="87"/>
        <v>6.6240000000000006</v>
      </c>
      <c r="J299" s="9">
        <f t="shared" si="88"/>
        <v>0.14400000000000002</v>
      </c>
      <c r="K299"/>
      <c r="L299" s="19"/>
      <c r="N299" s="25"/>
    </row>
    <row r="300" spans="1:15" ht="15.75" customHeight="1">
      <c r="A300" s="181"/>
      <c r="B300" s="64">
        <f t="shared" si="89"/>
        <v>2</v>
      </c>
      <c r="C300" s="219"/>
      <c r="D300" s="41" t="s">
        <v>13</v>
      </c>
      <c r="E300" s="45">
        <v>2.0000000000000001E-4</v>
      </c>
      <c r="F300" s="53">
        <f t="shared" si="90"/>
        <v>6</v>
      </c>
      <c r="G300" s="49">
        <v>440</v>
      </c>
      <c r="H300" s="4">
        <f t="shared" si="92"/>
        <v>8.8000000000000009E-2</v>
      </c>
      <c r="I300" s="7">
        <f t="shared" si="87"/>
        <v>0.52800000000000002</v>
      </c>
      <c r="J300" s="9">
        <f t="shared" si="88"/>
        <v>1.2000000000000001E-3</v>
      </c>
    </row>
    <row r="301" spans="1:15" ht="15.75" customHeight="1">
      <c r="A301" s="181"/>
      <c r="B301" s="64">
        <f t="shared" si="89"/>
        <v>2</v>
      </c>
      <c r="C301" s="220"/>
      <c r="D301" s="41" t="s">
        <v>79</v>
      </c>
      <c r="E301" s="6">
        <v>0.17199999999999999</v>
      </c>
      <c r="F301" s="53">
        <f t="shared" si="90"/>
        <v>6</v>
      </c>
      <c r="G301" s="49"/>
      <c r="H301" s="4"/>
      <c r="I301" s="7"/>
      <c r="J301" s="9">
        <f t="shared" si="88"/>
        <v>1.032</v>
      </c>
      <c r="M301"/>
      <c r="N301"/>
      <c r="O301"/>
    </row>
    <row r="302" spans="1:15" ht="15.75" customHeight="1">
      <c r="A302" s="181"/>
      <c r="B302" s="64">
        <f t="shared" si="89"/>
        <v>2</v>
      </c>
      <c r="C302" s="3" t="s">
        <v>38</v>
      </c>
      <c r="D302" s="46" t="s">
        <v>38</v>
      </c>
      <c r="E302" s="6">
        <v>0.04</v>
      </c>
      <c r="F302" s="53">
        <f t="shared" si="90"/>
        <v>6</v>
      </c>
      <c r="G302" s="49">
        <v>32</v>
      </c>
      <c r="H302" s="4">
        <f t="shared" si="92"/>
        <v>1.28</v>
      </c>
      <c r="I302" s="7">
        <f t="shared" si="87"/>
        <v>7.68</v>
      </c>
      <c r="J302" s="9">
        <f t="shared" si="88"/>
        <v>0.24</v>
      </c>
    </row>
    <row r="303" spans="1:15" ht="15.75" customHeight="1">
      <c r="A303" s="181"/>
      <c r="B303" s="64">
        <f t="shared" si="89"/>
        <v>2</v>
      </c>
      <c r="C303" s="76" t="s">
        <v>22</v>
      </c>
      <c r="D303" s="44" t="s">
        <v>22</v>
      </c>
      <c r="E303" s="6">
        <v>0.05</v>
      </c>
      <c r="F303" s="53">
        <f t="shared" si="90"/>
        <v>6</v>
      </c>
      <c r="G303" s="50">
        <v>88</v>
      </c>
      <c r="H303" s="4">
        <f>G303*E303</f>
        <v>4.4000000000000004</v>
      </c>
      <c r="I303" s="7">
        <f t="shared" si="87"/>
        <v>26.400000000000006</v>
      </c>
      <c r="J303" s="9">
        <f t="shared" si="88"/>
        <v>0.30000000000000004</v>
      </c>
    </row>
    <row r="304" spans="1:15" ht="15.75" customHeight="1">
      <c r="A304" s="210" t="s">
        <v>41</v>
      </c>
      <c r="B304" s="210"/>
      <c r="C304" s="210"/>
      <c r="D304" s="210"/>
      <c r="E304" s="74"/>
      <c r="F304" s="74"/>
      <c r="G304" s="74"/>
      <c r="H304" s="2">
        <f>SUM(H282:H303)</f>
        <v>61</v>
      </c>
      <c r="I304" s="2">
        <f>SUM(I282:I303)</f>
        <v>366.00000000000011</v>
      </c>
      <c r="J304" s="2">
        <f>SUM(J282:J303)</f>
        <v>5.799915151515151</v>
      </c>
    </row>
    <row r="305" spans="1:14" ht="15" customHeight="1">
      <c r="A305" s="211" t="s">
        <v>91</v>
      </c>
      <c r="B305" s="212"/>
      <c r="C305" s="212"/>
      <c r="D305" s="212"/>
      <c r="E305" s="212"/>
      <c r="F305" s="212"/>
      <c r="G305" s="212"/>
      <c r="H305" s="213"/>
      <c r="I305" s="31">
        <f>I27+I49+I73+I90+I128+I152+I177+I200+I233+I259+I281+I304</f>
        <v>6039</v>
      </c>
      <c r="J305" s="31">
        <f>J27+J49+J73+J90+J128+J152+J177+J200+J233+J259+J281+J304</f>
        <v>92.66571313131314</v>
      </c>
    </row>
    <row r="306" spans="1:14" customFormat="1" ht="15" customHeight="1"/>
    <row r="308" spans="1:14" ht="15.75">
      <c r="A308" s="214" t="s">
        <v>103</v>
      </c>
      <c r="B308" s="214"/>
      <c r="C308" s="214"/>
      <c r="D308" s="65" t="s">
        <v>94</v>
      </c>
      <c r="E308" s="33"/>
      <c r="F308" s="215" t="s">
        <v>105</v>
      </c>
      <c r="G308" s="215"/>
      <c r="H308" s="215"/>
      <c r="I308" s="215"/>
      <c r="J308" s="215"/>
      <c r="N308" s="14"/>
    </row>
    <row r="309" spans="1:14">
      <c r="A309" s="34"/>
      <c r="B309" s="34"/>
      <c r="C309" s="34"/>
      <c r="D309" s="35" t="s">
        <v>95</v>
      </c>
      <c r="F309" s="216" t="s">
        <v>96</v>
      </c>
      <c r="G309" s="216"/>
      <c r="H309" s="216"/>
      <c r="I309" s="216"/>
      <c r="J309" s="216"/>
      <c r="N309" s="14"/>
    </row>
    <row r="310" spans="1:14">
      <c r="N310" s="14"/>
    </row>
    <row r="312" spans="1:14">
      <c r="I312" s="21"/>
    </row>
  </sheetData>
  <mergeCells count="91">
    <mergeCell ref="A304:D304"/>
    <mergeCell ref="A305:H305"/>
    <mergeCell ref="A308:C308"/>
    <mergeCell ref="F308:J308"/>
    <mergeCell ref="F309:J309"/>
    <mergeCell ref="A281:D281"/>
    <mergeCell ref="A282:A303"/>
    <mergeCell ref="C282:C286"/>
    <mergeCell ref="C287:C292"/>
    <mergeCell ref="C293:C297"/>
    <mergeCell ref="C298:C301"/>
    <mergeCell ref="A259:D259"/>
    <mergeCell ref="A262:B262"/>
    <mergeCell ref="A263:A280"/>
    <mergeCell ref="C263:C268"/>
    <mergeCell ref="C269:C273"/>
    <mergeCell ref="C274:C275"/>
    <mergeCell ref="C276:C279"/>
    <mergeCell ref="A233:D233"/>
    <mergeCell ref="A234:A258"/>
    <mergeCell ref="C234:C237"/>
    <mergeCell ref="C238:C247"/>
    <mergeCell ref="C248:C252"/>
    <mergeCell ref="C253:C255"/>
    <mergeCell ref="A200:D200"/>
    <mergeCell ref="A210:B210"/>
    <mergeCell ref="A211:A232"/>
    <mergeCell ref="C211:C214"/>
    <mergeCell ref="C215:C222"/>
    <mergeCell ref="C223:C225"/>
    <mergeCell ref="C226:C227"/>
    <mergeCell ref="C228:C231"/>
    <mergeCell ref="A177:D177"/>
    <mergeCell ref="A178:A199"/>
    <mergeCell ref="C178:C182"/>
    <mergeCell ref="C183:C188"/>
    <mergeCell ref="C189:C193"/>
    <mergeCell ref="C194:C197"/>
    <mergeCell ref="A152:D152"/>
    <mergeCell ref="A158:B158"/>
    <mergeCell ref="A159:A176"/>
    <mergeCell ref="C159:C164"/>
    <mergeCell ref="C165:C170"/>
    <mergeCell ref="C171:C172"/>
    <mergeCell ref="C173:C174"/>
    <mergeCell ref="A128:D128"/>
    <mergeCell ref="A129:A151"/>
    <mergeCell ref="C129:C132"/>
    <mergeCell ref="C133:C138"/>
    <mergeCell ref="C139:C143"/>
    <mergeCell ref="C144:C146"/>
    <mergeCell ref="C147:C150"/>
    <mergeCell ref="A90:D90"/>
    <mergeCell ref="A106:B106"/>
    <mergeCell ref="A107:A127"/>
    <mergeCell ref="C107:C109"/>
    <mergeCell ref="C110:C117"/>
    <mergeCell ref="C118:C120"/>
    <mergeCell ref="C121:C122"/>
    <mergeCell ref="C123:C126"/>
    <mergeCell ref="A73:D73"/>
    <mergeCell ref="A74:A89"/>
    <mergeCell ref="C74:C77"/>
    <mergeCell ref="C78:C83"/>
    <mergeCell ref="C84:C85"/>
    <mergeCell ref="C86:C87"/>
    <mergeCell ref="N43:P43"/>
    <mergeCell ref="N44:P44"/>
    <mergeCell ref="A49:D49"/>
    <mergeCell ref="A54:B54"/>
    <mergeCell ref="A55:A72"/>
    <mergeCell ref="C55:C60"/>
    <mergeCell ref="C61:C65"/>
    <mergeCell ref="C66:C67"/>
    <mergeCell ref="C68:C71"/>
    <mergeCell ref="A28:A48"/>
    <mergeCell ref="C28:C29"/>
    <mergeCell ref="C30:C35"/>
    <mergeCell ref="C36:C40"/>
    <mergeCell ref="C41:C42"/>
    <mergeCell ref="C43:C46"/>
    <mergeCell ref="K2:Q2"/>
    <mergeCell ref="A3:J3"/>
    <mergeCell ref="K3:Q3"/>
    <mergeCell ref="A5:B5"/>
    <mergeCell ref="A27:D27"/>
    <mergeCell ref="A6:A26"/>
    <mergeCell ref="C7:C16"/>
    <mergeCell ref="C17:C21"/>
    <mergeCell ref="C22:C25"/>
    <mergeCell ref="A2:J2"/>
  </mergeCells>
  <pageMargins left="0.33" right="0.28000000000000003" top="0.2" bottom="0.16" header="0.2" footer="0.16"/>
  <pageSetup paperSize="9" orientation="portrait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СЕНТЯБ 21</vt:lpstr>
      <vt:lpstr>Февраль 1</vt:lpstr>
      <vt:lpstr>Февраль</vt:lpstr>
      <vt:lpstr>Январь пропуски</vt:lpstr>
      <vt:lpstr>Январь 2021г.</vt:lpstr>
      <vt:lpstr>Сентябрь</vt:lpstr>
      <vt:lpstr>Пропуски за Сентябрь</vt:lpstr>
      <vt:lpstr>Октябрь</vt:lpstr>
      <vt:lpstr>Пропуски за Октябрь</vt:lpstr>
      <vt:lpstr>Ноябрь</vt:lpstr>
      <vt:lpstr>Пропуски за Ноябрь</vt:lpstr>
      <vt:lpstr>Декабрь</vt:lpstr>
      <vt:lpstr>Пропуски за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2022-04-06T06:57:44Z</dcterms:modified>
</cp:coreProperties>
</file>